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tabRatio="702" activeTab="0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  <sheet name="PR11" sheetId="11" r:id="rId11"/>
    <sheet name="PR12" sheetId="12" r:id="rId12"/>
    <sheet name="PR13" sheetId="13" r:id="rId13"/>
    <sheet name="PR14" sheetId="14" r:id="rId14"/>
    <sheet name="PR15" sheetId="15" r:id="rId15"/>
    <sheet name="SUM" sheetId="16" r:id="rId16"/>
  </sheets>
  <definedNames/>
  <calcPr fullCalcOnLoad="1"/>
</workbook>
</file>

<file path=xl/sharedStrings.xml><?xml version="1.0" encoding="utf-8"?>
<sst xmlns="http://schemas.openxmlformats.org/spreadsheetml/2006/main" count="713" uniqueCount="276">
  <si>
    <t>Odmeny (komisie,výbory)</t>
  </si>
  <si>
    <t>Prebytok</t>
  </si>
  <si>
    <t>bežného rozpočtu:</t>
  </si>
  <si>
    <t>Kapitálové príjmy spolu:</t>
  </si>
  <si>
    <t xml:space="preserve">Kapitálové výdavky spolu: </t>
  </si>
  <si>
    <t>kapitálového rozpočtu:</t>
  </si>
  <si>
    <t>PRÍJMY SPOLU (bežné + kapitálové):</t>
  </si>
  <si>
    <t>VÝDAVKY SPOLU (bežné + kapitálové):</t>
  </si>
  <si>
    <t>Výdavky*</t>
  </si>
  <si>
    <t xml:space="preserve">        Program 3:   Interné služby</t>
  </si>
  <si>
    <t xml:space="preserve">        Program 5:   Bezpečnosť</t>
  </si>
  <si>
    <t xml:space="preserve">        Program 7:   Komunikácie</t>
  </si>
  <si>
    <t xml:space="preserve">        Program 10: Šport</t>
  </si>
  <si>
    <t xml:space="preserve">        Program 11: Kultúra</t>
  </si>
  <si>
    <t xml:space="preserve">        Program 12: Prostredie pre život</t>
  </si>
  <si>
    <t xml:space="preserve">        Program 13: Bývanie</t>
  </si>
  <si>
    <t xml:space="preserve">        Program 14: Sociálne služby</t>
  </si>
  <si>
    <t xml:space="preserve">        Program 15: Administratíva</t>
  </si>
  <si>
    <t>Výsledok hospodárenia</t>
  </si>
  <si>
    <t xml:space="preserve">F I N A N Č N É   O P E R Á CI E </t>
  </si>
  <si>
    <t>splácanie úverov - dlhodobých</t>
  </si>
  <si>
    <t>splácanie úverov - ŠFRB</t>
  </si>
  <si>
    <t>Bežné výdavky</t>
  </si>
  <si>
    <t>Kapitálové výdavky</t>
  </si>
  <si>
    <t>Príjmy</t>
  </si>
  <si>
    <t>Akti- vita</t>
  </si>
  <si>
    <t>funkčná klasif.</t>
  </si>
  <si>
    <t>položka / podpoložka</t>
  </si>
  <si>
    <t>ukazovateľ</t>
  </si>
  <si>
    <t>2009 / Sk</t>
  </si>
  <si>
    <t>2009 / €</t>
  </si>
  <si>
    <t>2010 3.zmena</t>
  </si>
  <si>
    <t>01.1.2.</t>
  </si>
  <si>
    <t>PROGRAM 1 : Plánovanie, manažment a kontrola</t>
  </si>
  <si>
    <t>PROGRAM 2 : Propagácia a marketing</t>
  </si>
  <si>
    <t>PROGRAM 3 : Interné služby</t>
  </si>
  <si>
    <t>PROGRAM 4 : Služby občanom</t>
  </si>
  <si>
    <t>PROGRAM 5 : Bezpečnosť</t>
  </si>
  <si>
    <t>PROGRAM 6 : Odpadové hospodárstvo</t>
  </si>
  <si>
    <t>PROGRAM 7 : Komunikácie</t>
  </si>
  <si>
    <t>PROGRAM 8 : Doprava</t>
  </si>
  <si>
    <t>PROGRAM 9 : Vzdelávanie</t>
  </si>
  <si>
    <t>PROGRAM 10 : Šport</t>
  </si>
  <si>
    <t>PROGRAM 11 : Kultúra</t>
  </si>
  <si>
    <t>PROGRAM 12 : Prostredie pre život</t>
  </si>
  <si>
    <t>PROGRAM 13 : Bývanie</t>
  </si>
  <si>
    <t>PROGRAM 14 : Sociálne služby</t>
  </si>
  <si>
    <t>2.1.  Propagácia a prezentácia mesta</t>
  </si>
  <si>
    <t>3.1.  Právne a audítorské služby</t>
  </si>
  <si>
    <t>3.2. Činnosť orgánov mesta</t>
  </si>
  <si>
    <t xml:space="preserve">3.3. Vzdelávanie zamestnancov mesta </t>
  </si>
  <si>
    <t>3.4. Rozvoj a údržba informačných technológií</t>
  </si>
  <si>
    <t>PROGRAM 4 spolu :</t>
  </si>
  <si>
    <t>PROGRAM 1 spolu :</t>
  </si>
  <si>
    <t>PROGRAM 2 spolu :</t>
  </si>
  <si>
    <t>PROGRAM 3 spolu :</t>
  </si>
  <si>
    <t>4.5. Komunikácia s občanmi</t>
  </si>
  <si>
    <t>PROGRAM 5 spolu :</t>
  </si>
  <si>
    <t>5.1.  Verejný poriadok a bezpečnosť</t>
  </si>
  <si>
    <t>PROGRAM 6 spolu :</t>
  </si>
  <si>
    <t>6.1.  Zber, odvoz a likvidácia komunáln. odpadu</t>
  </si>
  <si>
    <t>PROGRAM 7 spolu :</t>
  </si>
  <si>
    <t>7.1.  Výstavba pozemných komunikácií</t>
  </si>
  <si>
    <t>7.2. Oprava chodníkov a miestnych komunikácií</t>
  </si>
  <si>
    <t>7.4. Dopravné značenie mesta</t>
  </si>
  <si>
    <t>7.5. Údržba vpustí dažďovej kanalizácie</t>
  </si>
  <si>
    <t>PROGRAM 8 spolu :</t>
  </si>
  <si>
    <t>PROGRAM 9 spolu :</t>
  </si>
  <si>
    <t>10.1. Športová infraštruktúra</t>
  </si>
  <si>
    <t>PROGRAM 10 spolu :</t>
  </si>
  <si>
    <t>11.1. Kultúrna infraštruktúra</t>
  </si>
  <si>
    <t>PROGRAM 11 spolu :</t>
  </si>
  <si>
    <t>12.1. Verejná zeleň</t>
  </si>
  <si>
    <t>12.2. Deratizácia mesta</t>
  </si>
  <si>
    <t>PROGRAM 12 spolu :</t>
  </si>
  <si>
    <t>PROGRAM 13 spolu :</t>
  </si>
  <si>
    <t>PROGRAM 14 spolu :</t>
  </si>
  <si>
    <t>14.2. Klub dôchodcov</t>
  </si>
  <si>
    <t>14.3. Stravovanie dôchodcov</t>
  </si>
  <si>
    <t>14.4. Opatrovateľská služba</t>
  </si>
  <si>
    <t>14.5. Nocľaháreň</t>
  </si>
  <si>
    <t>09.1.1.1</t>
  </si>
  <si>
    <t>Transfer v rámci verejnej správy</t>
  </si>
  <si>
    <t>Rezerva pre MŠ</t>
  </si>
  <si>
    <t>09.1.2.1</t>
  </si>
  <si>
    <t>Materiál</t>
  </si>
  <si>
    <t>Služby</t>
  </si>
  <si>
    <t>Rezerva pre ZŠ</t>
  </si>
  <si>
    <t>Rezerva pre ZUŠ</t>
  </si>
  <si>
    <t>Rezerva pre CVČ</t>
  </si>
  <si>
    <t>Mzdy</t>
  </si>
  <si>
    <t>Poistné</t>
  </si>
  <si>
    <t>Transfery jednotlivcom</t>
  </si>
  <si>
    <t>09.1.2.2</t>
  </si>
  <si>
    <t>Transfery v rámci verejnej správy</t>
  </si>
  <si>
    <t>Energie, voda a komunikácie</t>
  </si>
  <si>
    <t>Nákup strojov,prístrojov,zar.</t>
  </si>
  <si>
    <t>Cestovné náhrady</t>
  </si>
  <si>
    <t>Transfer na členské príspevky</t>
  </si>
  <si>
    <t>1.2. Manažment investícií</t>
  </si>
  <si>
    <t>04.4.3.</t>
  </si>
  <si>
    <t>1.1. Manažment</t>
  </si>
  <si>
    <t>2.1.1.</t>
  </si>
  <si>
    <t>Propagačné materiály mesta</t>
  </si>
  <si>
    <t>2.1.2.</t>
  </si>
  <si>
    <t>Europe Direct</t>
  </si>
  <si>
    <t>Príspevok do dopl.dôchodk.poisť.</t>
  </si>
  <si>
    <t>Energie,voda a komunikácie</t>
  </si>
  <si>
    <t>Nájomné za nájom</t>
  </si>
  <si>
    <t>Reprezentačné</t>
  </si>
  <si>
    <t>09.5.0.</t>
  </si>
  <si>
    <t>Školenia,kurzy,semináre</t>
  </si>
  <si>
    <t>Údržba výpočtovej techniky</t>
  </si>
  <si>
    <t>Komunikačná infraštruktúra</t>
  </si>
  <si>
    <t>Výpočtová technika,softvér</t>
  </si>
  <si>
    <t>4.1.  Činnosť matriky</t>
  </si>
  <si>
    <t>Príspevok do dopl.dôch.poisťovní</t>
  </si>
  <si>
    <t>Poštovné a telekomunik.služby</t>
  </si>
  <si>
    <t>Stravovanie, prídel do SF,príspevky</t>
  </si>
  <si>
    <t>Energie a poštové služby</t>
  </si>
  <si>
    <t>Všeobecný materiál</t>
  </si>
  <si>
    <t>4.3. Spoločný obecný úrad</t>
  </si>
  <si>
    <t>Palivo (PHM)</t>
  </si>
  <si>
    <t>Údržba prev.strojov</t>
  </si>
  <si>
    <t>Nájom dopr.prostriedkov</t>
  </si>
  <si>
    <t>4.4. Služby ŠFRB</t>
  </si>
  <si>
    <t>Stravovanie, prídel do SF</t>
  </si>
  <si>
    <t>08.3.0.</t>
  </si>
  <si>
    <t>Dopravné</t>
  </si>
  <si>
    <t>Nájom zariad. a dopr.prostriedkov</t>
  </si>
  <si>
    <t>Na nemocenské dávky</t>
  </si>
  <si>
    <t>03.2.0.</t>
  </si>
  <si>
    <t>Údržba budov,objektov</t>
  </si>
  <si>
    <t>06.4.0.</t>
  </si>
  <si>
    <t>05.1.0.</t>
  </si>
  <si>
    <t>Odvoz odpadu, poplatky</t>
  </si>
  <si>
    <t>04.5.1.</t>
  </si>
  <si>
    <t>Údržba ciest,chodníkov</t>
  </si>
  <si>
    <t>Čistenie verejného priestranstva</t>
  </si>
  <si>
    <t>Značky</t>
  </si>
  <si>
    <t>06.6.0.</t>
  </si>
  <si>
    <t>Údržba kanalizácie</t>
  </si>
  <si>
    <t>8.1.  Mestská hromadná doprava</t>
  </si>
  <si>
    <t>Karty, známky, poplatky</t>
  </si>
  <si>
    <t>Transfer - MHD</t>
  </si>
  <si>
    <t>08.2.0.</t>
  </si>
  <si>
    <t>Transfer - MsKS</t>
  </si>
  <si>
    <t>Transfer - RSMS s.r.o.</t>
  </si>
  <si>
    <t>Transfer Pro Senica</t>
  </si>
  <si>
    <t>Rutinná a štandardná údržba</t>
  </si>
  <si>
    <t>Konkurzy a súťaže</t>
  </si>
  <si>
    <t>Odmeny zamest.mimoprac.pomeru</t>
  </si>
  <si>
    <t>11.2. Podpora kultúrnych a iných spoloč.aktivít</t>
  </si>
  <si>
    <t>11.3. Grantový systém</t>
  </si>
  <si>
    <t>Údržba verejnej zelene</t>
  </si>
  <si>
    <t>05.4.0.</t>
  </si>
  <si>
    <t>Deratizácia</t>
  </si>
  <si>
    <t>12.3. Obecné služby</t>
  </si>
  <si>
    <t>04.1.2.</t>
  </si>
  <si>
    <t>Stravovanie,SF,poistné</t>
  </si>
  <si>
    <t>12.4. Verejnoprospešné práce</t>
  </si>
  <si>
    <t>Nájomné priestorov</t>
  </si>
  <si>
    <t>Stravovanie,Prídel so SF</t>
  </si>
  <si>
    <t>Realizácia nových stavieb</t>
  </si>
  <si>
    <t>10.2.0.</t>
  </si>
  <si>
    <t>Údržba obytných domov</t>
  </si>
  <si>
    <t>Nájomné za prenájom bytov</t>
  </si>
  <si>
    <t>Dávky sociálnej pomoci</t>
  </si>
  <si>
    <t xml:space="preserve">Údržba </t>
  </si>
  <si>
    <t>Stravovanie,SF,odmeny</t>
  </si>
  <si>
    <t>Energie</t>
  </si>
  <si>
    <t>Štátne soc.dávky - materiál</t>
  </si>
  <si>
    <t>14.6. Jednorázová sociálna výpomoc</t>
  </si>
  <si>
    <t>Prepravné (SČK)</t>
  </si>
  <si>
    <t>Služby zdravotn.zariad. (SČK)</t>
  </si>
  <si>
    <t>PROGRAM 15 : Administratíva</t>
  </si>
  <si>
    <t>15.1. Správa MsÚ</t>
  </si>
  <si>
    <t>Transfer - SOÚ</t>
  </si>
  <si>
    <t>Mzdy - CD a MK</t>
  </si>
  <si>
    <t>Poistné - CD a MK</t>
  </si>
  <si>
    <t>Mzdy - Starostlivosť o ŽP</t>
  </si>
  <si>
    <t>Poistné - Starostlivosť o ŽP</t>
  </si>
  <si>
    <t>15.2. Transakcie verejného dlhu</t>
  </si>
  <si>
    <t>01.7.0.</t>
  </si>
  <si>
    <t>Splácanie úrokov v tuzemsku</t>
  </si>
  <si>
    <t>05.3.0.</t>
  </si>
  <si>
    <t>04.9.0.</t>
  </si>
  <si>
    <t>Dopravné - poistenie</t>
  </si>
  <si>
    <t>Údržba budov, objektov</t>
  </si>
  <si>
    <t>Nájom budov,objektov</t>
  </si>
  <si>
    <t>Nákup pozemkov</t>
  </si>
  <si>
    <t>Bežný rozpočet, kapitálový rozpočet - sumarizácia</t>
  </si>
  <si>
    <t>v EUR</t>
  </si>
  <si>
    <t>Rozpočet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</si>
  <si>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</si>
  <si>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</si>
  <si>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</si>
  <si>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</si>
  <si>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Propagácia a marketing</t>
  </si>
  <si>
    <t xml:space="preserve">        Program 4:   Služby občanom</t>
  </si>
  <si>
    <t xml:space="preserve">        Program 6:   Odpadové hospodárstvo</t>
  </si>
  <si>
    <t>4.2. Evidenčné služby</t>
  </si>
  <si>
    <t>7.3. Údržba pozemných komunikácií</t>
  </si>
  <si>
    <t xml:space="preserve">        Program 8:   Doprava</t>
  </si>
  <si>
    <t xml:space="preserve">        Program 9:   Vzdelávanie</t>
  </si>
  <si>
    <t>Ovzdušie bez prachu - energie</t>
  </si>
  <si>
    <t>Ovzdušie bez prachu - dopravné</t>
  </si>
  <si>
    <t>Príspevok do DDP</t>
  </si>
  <si>
    <t>účasť na majetku</t>
  </si>
  <si>
    <t>01.3.3.</t>
  </si>
  <si>
    <t xml:space="preserve">Služby </t>
  </si>
  <si>
    <t>Provízia</t>
  </si>
  <si>
    <t>Kvety, vence, materiál</t>
  </si>
  <si>
    <t>Transfer - ZSS</t>
  </si>
  <si>
    <t>14.1.  Zariadenie sociálnych služieb</t>
  </si>
  <si>
    <t>PROGRAM 15 SPOLU :</t>
  </si>
  <si>
    <t>Transfer obci</t>
  </si>
  <si>
    <t>Správcovia byt.domov</t>
  </si>
  <si>
    <t>1.3. Členstvo v  samosprávnych org. a združen.</t>
  </si>
  <si>
    <t>TV SEN,Naša Senica,RádioG3</t>
  </si>
  <si>
    <t>5.2. Ochrana pred požiarmi</t>
  </si>
  <si>
    <t>5.3. Verejné osvetlenie</t>
  </si>
  <si>
    <t>9.1. Materská škola</t>
  </si>
  <si>
    <t>9.2. Detské jasle</t>
  </si>
  <si>
    <t>9.3. Základné školy - I.stupeň</t>
  </si>
  <si>
    <t>9.4. Základné školy - II.stupeň</t>
  </si>
  <si>
    <t>9.5. Spojená škola</t>
  </si>
  <si>
    <t>09.2.1.1</t>
  </si>
  <si>
    <t>9.6. Základná umelecká škola</t>
  </si>
  <si>
    <t>9.7. Centrum voľného času</t>
  </si>
  <si>
    <t>9.8. Školský klub</t>
  </si>
  <si>
    <t>09.6.0.2</t>
  </si>
  <si>
    <t>01.1.1.</t>
  </si>
  <si>
    <t>03.1.0.</t>
  </si>
  <si>
    <t>08.1.0.</t>
  </si>
  <si>
    <t>06.2.0.</t>
  </si>
  <si>
    <t>10.1.2.</t>
  </si>
  <si>
    <t>10.7.0.</t>
  </si>
  <si>
    <t>10.4.0.</t>
  </si>
  <si>
    <t>Realizácia stavieb</t>
  </si>
  <si>
    <t>splácanie finančného prenájmu</t>
  </si>
  <si>
    <t>13.1. Fond rozvoja bývania mesta</t>
  </si>
  <si>
    <t>Propagácia,reklama,inzercia (OI)</t>
  </si>
  <si>
    <t>prijaté úvery, pôžičky, RF</t>
  </si>
  <si>
    <t>Stravovanie, Prídel do SF</t>
  </si>
  <si>
    <t>9.9. Školská jedáleň pri ZŠ - I. a II.stupeň</t>
  </si>
  <si>
    <t>9.10. Spoločný školský úrad</t>
  </si>
  <si>
    <t>Odmeny zamest. mimopr.pomeru</t>
  </si>
  <si>
    <t>6.2.  Nakladanie s odpadovými vodami</t>
  </si>
  <si>
    <t>05.2.0.</t>
  </si>
  <si>
    <t>Vodné, stočné</t>
  </si>
  <si>
    <t>Nákup strojov, prístrojov</t>
  </si>
  <si>
    <t>Na členské príspevky</t>
  </si>
  <si>
    <t>09.1.1.1.</t>
  </si>
  <si>
    <t>Údržba budov</t>
  </si>
  <si>
    <t>Rezerva pre ŠK</t>
  </si>
  <si>
    <t>Rezerva pre ŠJ</t>
  </si>
  <si>
    <t>Mestské výbory</t>
  </si>
  <si>
    <t xml:space="preserve">Na nemocenské dávky </t>
  </si>
  <si>
    <t xml:space="preserve">Nájomné </t>
  </si>
  <si>
    <t>Pripravná a projektová dokument.</t>
  </si>
  <si>
    <t>Nákup automobilov</t>
  </si>
  <si>
    <t xml:space="preserve"> </t>
  </si>
  <si>
    <t>Mzdy "Sokolovňa"</t>
  </si>
  <si>
    <t>Poistné "Sokolovňa"</t>
  </si>
  <si>
    <t>Cestovné náhrady "Sokolovňa"</t>
  </si>
  <si>
    <t>Materiál "Sokolovňa"</t>
  </si>
  <si>
    <t>Dopravné "Kompostáreň "</t>
  </si>
  <si>
    <t>Údržba bytov</t>
  </si>
  <si>
    <t>Projekt "BIG-AT"</t>
  </si>
  <si>
    <t>Nákup softvéru</t>
  </si>
  <si>
    <t>Realizácia stavieb a ich zhodnotenia</t>
  </si>
  <si>
    <t>Kapitálový transfer - MsKS</t>
  </si>
  <si>
    <t>Nákup dopr.prostriedkov</t>
  </si>
  <si>
    <t>P R O G R A M O V Ý    R O Z P O Č E T      2 0 1 8 - 2 0 2 0</t>
  </si>
  <si>
    <t xml:space="preserve">                    (uzn. MsZ č.20/2017/611 zo dňa 14.12.2017)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</si>
</sst>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[$-41B]d\.\ mmmm\ yyyy"/>
    <numFmt numFmtId="174" formatCode="\P\r\a\vd\a;&quot;Pravda&quot;;&quot;Nepravda&quot;"/>
    <numFmt numFmtId="175" formatCode="[$€-2]\ #\ ##,000_);[Red]\([$¥€-2]\ #\ ##,0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/>
      <top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33" borderId="13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35" borderId="11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5" borderId="12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36" borderId="15" xfId="0" applyNumberFormat="1" applyFont="1" applyFill="1" applyBorder="1" applyAlignment="1">
      <alignment horizontal="right"/>
    </xf>
    <xf numFmtId="3" fontId="5" fillId="37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37" borderId="1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7" fillId="0" borderId="14" xfId="0" applyNumberFormat="1" applyFont="1" applyBorder="1" applyAlignment="1">
      <alignment horizontal="right"/>
    </xf>
    <xf numFmtId="0" fontId="59" fillId="0" borderId="0" xfId="0" applyFont="1" applyAlignment="1">
      <alignment/>
    </xf>
    <xf numFmtId="0" fontId="1" fillId="38" borderId="0" xfId="0" applyFont="1" applyFill="1" applyBorder="1" applyAlignment="1">
      <alignment horizontal="left" wrapText="1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 horizontal="center"/>
    </xf>
    <xf numFmtId="0" fontId="61" fillId="0" borderId="22" xfId="0" applyFont="1" applyFill="1" applyBorder="1" applyAlignment="1">
      <alignment/>
    </xf>
    <xf numFmtId="3" fontId="61" fillId="0" borderId="23" xfId="0" applyNumberFormat="1" applyFont="1" applyFill="1" applyBorder="1" applyAlignment="1">
      <alignment horizontal="left"/>
    </xf>
    <xf numFmtId="0" fontId="61" fillId="0" borderId="24" xfId="0" applyFont="1" applyFill="1" applyBorder="1" applyAlignment="1">
      <alignment wrapText="1"/>
    </xf>
    <xf numFmtId="3" fontId="61" fillId="0" borderId="24" xfId="0" applyNumberFormat="1" applyFont="1" applyFill="1" applyBorder="1" applyAlignment="1">
      <alignment horizontal="center"/>
    </xf>
    <xf numFmtId="3" fontId="62" fillId="39" borderId="24" xfId="0" applyNumberFormat="1" applyFont="1" applyFill="1" applyBorder="1" applyAlignment="1">
      <alignment horizontal="center" wrapText="1"/>
    </xf>
    <xf numFmtId="0" fontId="61" fillId="38" borderId="25" xfId="0" applyFont="1" applyFill="1" applyBorder="1" applyAlignment="1">
      <alignment horizontal="left" wrapText="1"/>
    </xf>
    <xf numFmtId="3" fontId="61" fillId="38" borderId="25" xfId="0" applyNumberFormat="1" applyFont="1" applyFill="1" applyBorder="1" applyAlignment="1">
      <alignment horizontal="center" wrapText="1"/>
    </xf>
    <xf numFmtId="0" fontId="61" fillId="0" borderId="26" xfId="0" applyFont="1" applyFill="1" applyBorder="1" applyAlignment="1">
      <alignment horizontal="center"/>
    </xf>
    <xf numFmtId="0" fontId="61" fillId="38" borderId="26" xfId="0" applyFont="1" applyFill="1" applyBorder="1" applyAlignment="1">
      <alignment horizontal="left" wrapText="1"/>
    </xf>
    <xf numFmtId="3" fontId="61" fillId="0" borderId="26" xfId="0" applyNumberFormat="1" applyFont="1" applyFill="1" applyBorder="1" applyAlignment="1">
      <alignment horizontal="left"/>
    </xf>
    <xf numFmtId="3" fontId="61" fillId="0" borderId="26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3" fontId="62" fillId="0" borderId="0" xfId="0" applyNumberFormat="1" applyFont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24" xfId="0" applyFont="1" applyFill="1" applyBorder="1" applyAlignment="1">
      <alignment/>
    </xf>
    <xf numFmtId="0" fontId="61" fillId="0" borderId="26" xfId="0" applyFont="1" applyFill="1" applyBorder="1" applyAlignment="1">
      <alignment/>
    </xf>
    <xf numFmtId="0" fontId="60" fillId="0" borderId="27" xfId="0" applyFont="1" applyBorder="1" applyAlignment="1">
      <alignment/>
    </xf>
    <xf numFmtId="0" fontId="63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22" xfId="0" applyFont="1" applyBorder="1" applyAlignment="1">
      <alignment horizontal="center" wrapText="1"/>
    </xf>
    <xf numFmtId="0" fontId="60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3" fontId="62" fillId="39" borderId="22" xfId="0" applyNumberFormat="1" applyFont="1" applyFill="1" applyBorder="1" applyAlignment="1">
      <alignment horizontal="center" wrapText="1"/>
    </xf>
    <xf numFmtId="3" fontId="62" fillId="39" borderId="29" xfId="0" applyNumberFormat="1" applyFont="1" applyFill="1" applyBorder="1" applyAlignment="1">
      <alignment horizontal="center" wrapText="1"/>
    </xf>
    <xf numFmtId="0" fontId="64" fillId="0" borderId="30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3" fontId="61" fillId="0" borderId="24" xfId="0" applyNumberFormat="1" applyFont="1" applyFill="1" applyBorder="1" applyAlignment="1">
      <alignment horizontal="left"/>
    </xf>
    <xf numFmtId="3" fontId="61" fillId="0" borderId="24" xfId="0" applyNumberFormat="1" applyFont="1" applyFill="1" applyBorder="1" applyAlignment="1">
      <alignment horizontal="center" wrapText="1"/>
    </xf>
    <xf numFmtId="3" fontId="61" fillId="0" borderId="22" xfId="0" applyNumberFormat="1" applyFont="1" applyFill="1" applyBorder="1" applyAlignment="1">
      <alignment horizontal="center" wrapText="1"/>
    </xf>
    <xf numFmtId="3" fontId="61" fillId="0" borderId="29" xfId="0" applyNumberFormat="1" applyFont="1" applyFill="1" applyBorder="1" applyAlignment="1">
      <alignment horizontal="center" wrapText="1"/>
    </xf>
    <xf numFmtId="3" fontId="61" fillId="0" borderId="22" xfId="0" applyNumberFormat="1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/>
    </xf>
    <xf numFmtId="0" fontId="64" fillId="0" borderId="32" xfId="0" applyFont="1" applyBorder="1" applyAlignment="1">
      <alignment horizontal="center"/>
    </xf>
    <xf numFmtId="3" fontId="61" fillId="0" borderId="33" xfId="0" applyNumberFormat="1" applyFont="1" applyFill="1" applyBorder="1" applyAlignment="1">
      <alignment horizontal="center"/>
    </xf>
    <xf numFmtId="3" fontId="61" fillId="0" borderId="34" xfId="0" applyNumberFormat="1" applyFont="1" applyFill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4" fillId="0" borderId="35" xfId="0" applyFont="1" applyFill="1" applyBorder="1" applyAlignment="1">
      <alignment horizontal="center"/>
    </xf>
    <xf numFmtId="0" fontId="64" fillId="0" borderId="36" xfId="0" applyFont="1" applyFill="1" applyBorder="1" applyAlignment="1">
      <alignment horizontal="center"/>
    </xf>
    <xf numFmtId="3" fontId="61" fillId="38" borderId="37" xfId="0" applyNumberFormat="1" applyFont="1" applyFill="1" applyBorder="1" applyAlignment="1">
      <alignment horizontal="center" wrapText="1"/>
    </xf>
    <xf numFmtId="3" fontId="61" fillId="38" borderId="38" xfId="0" applyNumberFormat="1" applyFont="1" applyFill="1" applyBorder="1" applyAlignment="1">
      <alignment horizontal="center" wrapText="1"/>
    </xf>
    <xf numFmtId="0" fontId="61" fillId="38" borderId="39" xfId="0" applyFont="1" applyFill="1" applyBorder="1" applyAlignment="1">
      <alignment horizontal="left" wrapText="1"/>
    </xf>
    <xf numFmtId="0" fontId="61" fillId="0" borderId="23" xfId="0" applyFont="1" applyFill="1" applyBorder="1" applyAlignment="1">
      <alignment/>
    </xf>
    <xf numFmtId="0" fontId="61" fillId="0" borderId="23" xfId="0" applyFont="1" applyFill="1" applyBorder="1" applyAlignment="1">
      <alignment wrapText="1"/>
    </xf>
    <xf numFmtId="3" fontId="61" fillId="40" borderId="24" xfId="0" applyNumberFormat="1" applyFont="1" applyFill="1" applyBorder="1" applyAlignment="1">
      <alignment horizontal="center" wrapText="1"/>
    </xf>
    <xf numFmtId="3" fontId="61" fillId="40" borderId="22" xfId="0" applyNumberFormat="1" applyFont="1" applyFill="1" applyBorder="1" applyAlignment="1">
      <alignment horizontal="center" wrapText="1"/>
    </xf>
    <xf numFmtId="3" fontId="61" fillId="40" borderId="29" xfId="0" applyNumberFormat="1" applyFont="1" applyFill="1" applyBorder="1" applyAlignment="1">
      <alignment horizontal="center" wrapText="1"/>
    </xf>
    <xf numFmtId="0" fontId="61" fillId="0" borderId="40" xfId="0" applyFont="1" applyFill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left"/>
    </xf>
    <xf numFmtId="3" fontId="61" fillId="0" borderId="25" xfId="0" applyNumberFormat="1" applyFont="1" applyFill="1" applyBorder="1" applyAlignment="1">
      <alignment horizontal="center"/>
    </xf>
    <xf numFmtId="3" fontId="61" fillId="0" borderId="37" xfId="0" applyNumberFormat="1" applyFont="1" applyFill="1" applyBorder="1" applyAlignment="1">
      <alignment horizontal="center"/>
    </xf>
    <xf numFmtId="3" fontId="61" fillId="0" borderId="38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wrapText="1"/>
    </xf>
    <xf numFmtId="3" fontId="61" fillId="0" borderId="39" xfId="0" applyNumberFormat="1" applyFont="1" applyFill="1" applyBorder="1" applyAlignment="1">
      <alignment horizontal="center"/>
    </xf>
    <xf numFmtId="3" fontId="61" fillId="0" borderId="41" xfId="0" applyNumberFormat="1" applyFont="1" applyFill="1" applyBorder="1" applyAlignment="1">
      <alignment horizontal="center"/>
    </xf>
    <xf numFmtId="3" fontId="62" fillId="38" borderId="24" xfId="0" applyNumberFormat="1" applyFont="1" applyFill="1" applyBorder="1" applyAlignment="1">
      <alignment horizontal="center" wrapText="1"/>
    </xf>
    <xf numFmtId="3" fontId="62" fillId="38" borderId="22" xfId="0" applyNumberFormat="1" applyFont="1" applyFill="1" applyBorder="1" applyAlignment="1">
      <alignment horizontal="center" wrapText="1"/>
    </xf>
    <xf numFmtId="3" fontId="62" fillId="39" borderId="24" xfId="0" applyNumberFormat="1" applyFont="1" applyFill="1" applyBorder="1" applyAlignment="1">
      <alignment horizontal="center"/>
    </xf>
    <xf numFmtId="3" fontId="62" fillId="39" borderId="22" xfId="0" applyNumberFormat="1" applyFont="1" applyFill="1" applyBorder="1" applyAlignment="1">
      <alignment horizontal="center"/>
    </xf>
    <xf numFmtId="3" fontId="62" fillId="39" borderId="29" xfId="0" applyNumberFormat="1" applyFont="1" applyFill="1" applyBorder="1" applyAlignment="1">
      <alignment horizontal="center"/>
    </xf>
    <xf numFmtId="3" fontId="61" fillId="38" borderId="39" xfId="0" applyNumberFormat="1" applyFont="1" applyFill="1" applyBorder="1" applyAlignment="1">
      <alignment horizontal="center" wrapText="1"/>
    </xf>
    <xf numFmtId="0" fontId="61" fillId="0" borderId="3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4" fillId="0" borderId="42" xfId="0" applyFont="1" applyFill="1" applyBorder="1" applyAlignment="1">
      <alignment horizontal="center"/>
    </xf>
    <xf numFmtId="0" fontId="59" fillId="0" borderId="27" xfId="0" applyFont="1" applyBorder="1" applyAlignment="1">
      <alignment/>
    </xf>
    <xf numFmtId="3" fontId="61" fillId="38" borderId="43" xfId="0" applyNumberFormat="1" applyFont="1" applyFill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center" wrapText="1"/>
    </xf>
    <xf numFmtId="0" fontId="60" fillId="0" borderId="44" xfId="0" applyFont="1" applyBorder="1" applyAlignment="1">
      <alignment/>
    </xf>
    <xf numFmtId="0" fontId="60" fillId="0" borderId="45" xfId="0" applyFont="1" applyBorder="1" applyAlignment="1">
      <alignment/>
    </xf>
    <xf numFmtId="3" fontId="62" fillId="0" borderId="45" xfId="0" applyNumberFormat="1" applyFont="1" applyBorder="1" applyAlignment="1">
      <alignment horizontal="center"/>
    </xf>
    <xf numFmtId="3" fontId="62" fillId="0" borderId="46" xfId="0" applyNumberFormat="1" applyFont="1" applyBorder="1" applyAlignment="1">
      <alignment horizontal="center"/>
    </xf>
    <xf numFmtId="3" fontId="61" fillId="0" borderId="23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61" fillId="0" borderId="35" xfId="0" applyFont="1" applyFill="1" applyBorder="1" applyAlignment="1">
      <alignment horizontal="center"/>
    </xf>
    <xf numFmtId="0" fontId="61" fillId="0" borderId="26" xfId="0" applyFont="1" applyFill="1" applyBorder="1" applyAlignment="1">
      <alignment wrapText="1"/>
    </xf>
    <xf numFmtId="0" fontId="65" fillId="0" borderId="40" xfId="0" applyFont="1" applyFill="1" applyBorder="1" applyAlignment="1">
      <alignment horizontal="center"/>
    </xf>
    <xf numFmtId="0" fontId="65" fillId="0" borderId="23" xfId="0" applyFont="1" applyFill="1" applyBorder="1" applyAlignment="1">
      <alignment/>
    </xf>
    <xf numFmtId="3" fontId="65" fillId="0" borderId="23" xfId="0" applyNumberFormat="1" applyFont="1" applyFill="1" applyBorder="1" applyAlignment="1">
      <alignment horizontal="left"/>
    </xf>
    <xf numFmtId="0" fontId="65" fillId="0" borderId="22" xfId="0" applyFont="1" applyFill="1" applyBorder="1" applyAlignment="1">
      <alignment wrapText="1"/>
    </xf>
    <xf numFmtId="0" fontId="61" fillId="0" borderId="47" xfId="0" applyFont="1" applyFill="1" applyBorder="1" applyAlignment="1">
      <alignment horizontal="center"/>
    </xf>
    <xf numFmtId="0" fontId="61" fillId="0" borderId="47" xfId="0" applyFont="1" applyFill="1" applyBorder="1" applyAlignment="1">
      <alignment/>
    </xf>
    <xf numFmtId="3" fontId="61" fillId="0" borderId="47" xfId="0" applyNumberFormat="1" applyFont="1" applyFill="1" applyBorder="1" applyAlignment="1">
      <alignment horizontal="left"/>
    </xf>
    <xf numFmtId="0" fontId="61" fillId="0" borderId="47" xfId="0" applyFont="1" applyFill="1" applyBorder="1" applyAlignment="1">
      <alignment wrapText="1"/>
    </xf>
    <xf numFmtId="0" fontId="65" fillId="0" borderId="24" xfId="0" applyFont="1" applyFill="1" applyBorder="1" applyAlignment="1">
      <alignment horizontal="center"/>
    </xf>
    <xf numFmtId="14" fontId="61" fillId="0" borderId="24" xfId="0" applyNumberFormat="1" applyFont="1" applyFill="1" applyBorder="1" applyAlignment="1">
      <alignment/>
    </xf>
    <xf numFmtId="0" fontId="61" fillId="0" borderId="24" xfId="0" applyFont="1" applyFill="1" applyBorder="1" applyAlignment="1">
      <alignment horizontal="left"/>
    </xf>
    <xf numFmtId="0" fontId="61" fillId="38" borderId="48" xfId="0" applyFont="1" applyFill="1" applyBorder="1" applyAlignment="1">
      <alignment horizontal="left" wrapText="1"/>
    </xf>
    <xf numFmtId="0" fontId="61" fillId="38" borderId="43" xfId="0" applyFont="1" applyFill="1" applyBorder="1" applyAlignment="1">
      <alignment horizontal="left" wrapText="1"/>
    </xf>
    <xf numFmtId="0" fontId="61" fillId="0" borderId="25" xfId="0" applyFont="1" applyFill="1" applyBorder="1" applyAlignment="1">
      <alignment/>
    </xf>
    <xf numFmtId="0" fontId="61" fillId="38" borderId="40" xfId="0" applyFont="1" applyFill="1" applyBorder="1" applyAlignment="1">
      <alignment horizontal="left" wrapText="1"/>
    </xf>
    <xf numFmtId="0" fontId="61" fillId="38" borderId="23" xfId="0" applyFont="1" applyFill="1" applyBorder="1" applyAlignment="1">
      <alignment horizontal="left" wrapText="1"/>
    </xf>
    <xf numFmtId="0" fontId="61" fillId="38" borderId="24" xfId="0" applyFont="1" applyFill="1" applyBorder="1" applyAlignment="1">
      <alignment horizontal="left" wrapText="1"/>
    </xf>
    <xf numFmtId="3" fontId="61" fillId="38" borderId="24" xfId="0" applyNumberFormat="1" applyFont="1" applyFill="1" applyBorder="1" applyAlignment="1">
      <alignment horizontal="center" wrapText="1"/>
    </xf>
    <xf numFmtId="0" fontId="61" fillId="0" borderId="25" xfId="0" applyFont="1" applyFill="1" applyBorder="1" applyAlignment="1">
      <alignment wrapText="1"/>
    </xf>
    <xf numFmtId="3" fontId="61" fillId="0" borderId="26" xfId="0" applyNumberFormat="1" applyFont="1" applyFill="1" applyBorder="1" applyAlignment="1">
      <alignment horizontal="center" wrapText="1"/>
    </xf>
    <xf numFmtId="3" fontId="61" fillId="0" borderId="33" xfId="0" applyNumberFormat="1" applyFont="1" applyFill="1" applyBorder="1" applyAlignment="1">
      <alignment horizontal="center" wrapText="1"/>
    </xf>
    <xf numFmtId="3" fontId="61" fillId="0" borderId="34" xfId="0" applyNumberFormat="1" applyFont="1" applyFill="1" applyBorder="1" applyAlignment="1">
      <alignment horizontal="center" wrapText="1"/>
    </xf>
    <xf numFmtId="0" fontId="61" fillId="40" borderId="24" xfId="0" applyFont="1" applyFill="1" applyBorder="1" applyAlignment="1">
      <alignment horizontal="left" wrapText="1"/>
    </xf>
    <xf numFmtId="0" fontId="61" fillId="40" borderId="23" xfId="0" applyFont="1" applyFill="1" applyBorder="1" applyAlignment="1">
      <alignment horizontal="left" wrapText="1"/>
    </xf>
    <xf numFmtId="0" fontId="61" fillId="0" borderId="23" xfId="0" applyFont="1" applyFill="1" applyBorder="1" applyAlignment="1">
      <alignment horizontal="left"/>
    </xf>
    <xf numFmtId="0" fontId="61" fillId="0" borderId="22" xfId="0" applyFont="1" applyFill="1" applyBorder="1" applyAlignment="1">
      <alignment wrapText="1"/>
    </xf>
    <xf numFmtId="0" fontId="62" fillId="38" borderId="40" xfId="0" applyFont="1" applyFill="1" applyBorder="1" applyAlignment="1">
      <alignment horizontal="left" wrapText="1"/>
    </xf>
    <xf numFmtId="0" fontId="61" fillId="0" borderId="48" xfId="0" applyFont="1" applyFill="1" applyBorder="1" applyAlignment="1">
      <alignment horizontal="center"/>
    </xf>
    <xf numFmtId="3" fontId="61" fillId="0" borderId="43" xfId="0" applyNumberFormat="1" applyFont="1" applyFill="1" applyBorder="1" applyAlignment="1">
      <alignment horizontal="left"/>
    </xf>
    <xf numFmtId="0" fontId="61" fillId="0" borderId="39" xfId="0" applyFont="1" applyFill="1" applyBorder="1" applyAlignment="1">
      <alignment/>
    </xf>
    <xf numFmtId="14" fontId="61" fillId="0" borderId="26" xfId="0" applyNumberFormat="1" applyFont="1" applyFill="1" applyBorder="1" applyAlignment="1">
      <alignment/>
    </xf>
    <xf numFmtId="0" fontId="61" fillId="0" borderId="26" xfId="0" applyFont="1" applyFill="1" applyBorder="1" applyAlignment="1">
      <alignment horizontal="left"/>
    </xf>
    <xf numFmtId="0" fontId="61" fillId="40" borderId="40" xfId="0" applyFont="1" applyFill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60" fillId="0" borderId="24" xfId="0" applyFont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1" fillId="40" borderId="48" xfId="0" applyFont="1" applyFill="1" applyBorder="1" applyAlignment="1">
      <alignment horizontal="left" wrapText="1"/>
    </xf>
    <xf numFmtId="0" fontId="61" fillId="40" borderId="43" xfId="0" applyFont="1" applyFill="1" applyBorder="1" applyAlignment="1">
      <alignment horizontal="left" wrapText="1"/>
    </xf>
    <xf numFmtId="3" fontId="61" fillId="40" borderId="25" xfId="0" applyNumberFormat="1" applyFont="1" applyFill="1" applyBorder="1" applyAlignment="1">
      <alignment horizontal="center" wrapText="1"/>
    </xf>
    <xf numFmtId="3" fontId="61" fillId="40" borderId="37" xfId="0" applyNumberFormat="1" applyFont="1" applyFill="1" applyBorder="1" applyAlignment="1">
      <alignment horizontal="center" wrapText="1"/>
    </xf>
    <xf numFmtId="3" fontId="61" fillId="40" borderId="38" xfId="0" applyNumberFormat="1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172" fontId="4" fillId="33" borderId="49" xfId="0" applyNumberFormat="1" applyFont="1" applyFill="1" applyBorder="1" applyAlignment="1">
      <alignment horizontal="center"/>
    </xf>
    <xf numFmtId="172" fontId="4" fillId="33" borderId="42" xfId="0" applyNumberFormat="1" applyFont="1" applyFill="1" applyBorder="1" applyAlignment="1">
      <alignment horizontal="center"/>
    </xf>
    <xf numFmtId="172" fontId="4" fillId="33" borderId="50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/>
    </xf>
    <xf numFmtId="3" fontId="5" fillId="34" borderId="55" xfId="0" applyNumberFormat="1" applyFont="1" applyFill="1" applyBorder="1" applyAlignment="1">
      <alignment/>
    </xf>
    <xf numFmtId="3" fontId="5" fillId="34" borderId="56" xfId="0" applyNumberFormat="1" applyFont="1" applyFill="1" applyBorder="1" applyAlignment="1">
      <alignment/>
    </xf>
    <xf numFmtId="3" fontId="5" fillId="34" borderId="56" xfId="0" applyNumberFormat="1" applyFont="1" applyFill="1" applyBorder="1" applyAlignment="1">
      <alignment horizontal="right"/>
    </xf>
    <xf numFmtId="0" fontId="11" fillId="34" borderId="31" xfId="0" applyFont="1" applyFill="1" applyBorder="1" applyAlignment="1">
      <alignment horizontal="center"/>
    </xf>
    <xf numFmtId="0" fontId="5" fillId="34" borderId="40" xfId="0" applyFont="1" applyFill="1" applyBorder="1" applyAlignment="1">
      <alignment/>
    </xf>
    <xf numFmtId="3" fontId="5" fillId="34" borderId="57" xfId="0" applyNumberFormat="1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6" fillId="0" borderId="4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3" fontId="7" fillId="0" borderId="30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0" fontId="12" fillId="0" borderId="40" xfId="0" applyFont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0" fontId="13" fillId="34" borderId="58" xfId="0" applyFont="1" applyFill="1" applyBorder="1" applyAlignment="1">
      <alignment/>
    </xf>
    <xf numFmtId="3" fontId="13" fillId="34" borderId="42" xfId="0" applyNumberFormat="1" applyFont="1" applyFill="1" applyBorder="1" applyAlignment="1">
      <alignment/>
    </xf>
    <xf numFmtId="3" fontId="13" fillId="34" borderId="50" xfId="0" applyNumberFormat="1" applyFont="1" applyFill="1" applyBorder="1" applyAlignment="1">
      <alignment/>
    </xf>
    <xf numFmtId="3" fontId="5" fillId="34" borderId="50" xfId="0" applyNumberFormat="1" applyFont="1" applyFill="1" applyBorder="1" applyAlignment="1">
      <alignment horizontal="right"/>
    </xf>
    <xf numFmtId="0" fontId="13" fillId="34" borderId="54" xfId="0" applyFont="1" applyFill="1" applyBorder="1" applyAlignment="1">
      <alignment/>
    </xf>
    <xf numFmtId="3" fontId="5" fillId="34" borderId="59" xfId="0" applyNumberFormat="1" applyFont="1" applyFill="1" applyBorder="1" applyAlignment="1">
      <alignment horizontal="right"/>
    </xf>
    <xf numFmtId="0" fontId="5" fillId="35" borderId="40" xfId="0" applyFont="1" applyFill="1" applyBorder="1" applyAlignment="1">
      <alignment/>
    </xf>
    <xf numFmtId="3" fontId="5" fillId="35" borderId="55" xfId="0" applyNumberFormat="1" applyFont="1" applyFill="1" applyBorder="1" applyAlignment="1">
      <alignment/>
    </xf>
    <xf numFmtId="3" fontId="5" fillId="35" borderId="56" xfId="0" applyNumberFormat="1" applyFont="1" applyFill="1" applyBorder="1" applyAlignment="1">
      <alignment/>
    </xf>
    <xf numFmtId="3" fontId="5" fillId="35" borderId="57" xfId="0" applyNumberFormat="1" applyFont="1" applyFill="1" applyBorder="1" applyAlignment="1">
      <alignment horizontal="right"/>
    </xf>
    <xf numFmtId="3" fontId="6" fillId="0" borderId="60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5" fillId="0" borderId="57" xfId="0" applyNumberFormat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3" fontId="7" fillId="0" borderId="56" xfId="0" applyNumberFormat="1" applyFont="1" applyFill="1" applyBorder="1" applyAlignment="1">
      <alignment horizontal="right"/>
    </xf>
    <xf numFmtId="3" fontId="7" fillId="0" borderId="60" xfId="0" applyNumberFormat="1" applyFont="1" applyBorder="1" applyAlignment="1">
      <alignment horizontal="right"/>
    </xf>
    <xf numFmtId="3" fontId="7" fillId="0" borderId="61" xfId="0" applyNumberFormat="1" applyFont="1" applyBorder="1" applyAlignment="1">
      <alignment horizontal="right"/>
    </xf>
    <xf numFmtId="0" fontId="13" fillId="35" borderId="58" xfId="0" applyFont="1" applyFill="1" applyBorder="1" applyAlignment="1">
      <alignment/>
    </xf>
    <xf numFmtId="3" fontId="13" fillId="35" borderId="62" xfId="0" applyNumberFormat="1" applyFont="1" applyFill="1" applyBorder="1" applyAlignment="1">
      <alignment/>
    </xf>
    <xf numFmtId="3" fontId="13" fillId="35" borderId="50" xfId="0" applyNumberFormat="1" applyFont="1" applyFill="1" applyBorder="1" applyAlignment="1">
      <alignment/>
    </xf>
    <xf numFmtId="3" fontId="5" fillId="35" borderId="50" xfId="0" applyNumberFormat="1" applyFont="1" applyFill="1" applyBorder="1" applyAlignment="1">
      <alignment horizontal="right"/>
    </xf>
    <xf numFmtId="0" fontId="13" fillId="35" borderId="54" xfId="0" applyFont="1" applyFill="1" applyBorder="1" applyAlignment="1">
      <alignment/>
    </xf>
    <xf numFmtId="3" fontId="5" fillId="35" borderId="56" xfId="0" applyNumberFormat="1" applyFont="1" applyFill="1" applyBorder="1" applyAlignment="1">
      <alignment horizontal="right"/>
    </xf>
    <xf numFmtId="3" fontId="5" fillId="35" borderId="59" xfId="0" applyNumberFormat="1" applyFont="1" applyFill="1" applyBorder="1" applyAlignment="1">
      <alignment horizontal="right"/>
    </xf>
    <xf numFmtId="0" fontId="5" fillId="0" borderId="40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14" fillId="0" borderId="63" xfId="0" applyFont="1" applyBorder="1" applyAlignment="1">
      <alignment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0" fontId="11" fillId="36" borderId="66" xfId="0" applyFont="1" applyFill="1" applyBorder="1" applyAlignment="1">
      <alignment horizontal="center"/>
    </xf>
    <xf numFmtId="0" fontId="14" fillId="36" borderId="67" xfId="0" applyFont="1" applyFill="1" applyBorder="1" applyAlignment="1">
      <alignment/>
    </xf>
    <xf numFmtId="3" fontId="14" fillId="36" borderId="42" xfId="0" applyNumberFormat="1" applyFont="1" applyFill="1" applyBorder="1" applyAlignment="1">
      <alignment/>
    </xf>
    <xf numFmtId="3" fontId="14" fillId="36" borderId="52" xfId="0" applyNumberFormat="1" applyFont="1" applyFill="1" applyBorder="1" applyAlignment="1">
      <alignment/>
    </xf>
    <xf numFmtId="3" fontId="5" fillId="36" borderId="68" xfId="0" applyNumberFormat="1" applyFont="1" applyFill="1" applyBorder="1" applyAlignment="1">
      <alignment horizontal="right"/>
    </xf>
    <xf numFmtId="0" fontId="11" fillId="37" borderId="53" xfId="0" applyFont="1" applyFill="1" applyBorder="1" applyAlignment="1">
      <alignment horizontal="center"/>
    </xf>
    <xf numFmtId="0" fontId="5" fillId="37" borderId="54" xfId="0" applyFont="1" applyFill="1" applyBorder="1" applyAlignment="1">
      <alignment/>
    </xf>
    <xf numFmtId="3" fontId="5" fillId="37" borderId="69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5" fillId="37" borderId="56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 horizontal="right"/>
    </xf>
    <xf numFmtId="0" fontId="11" fillId="38" borderId="53" xfId="0" applyFont="1" applyFill="1" applyBorder="1" applyAlignment="1">
      <alignment horizontal="center"/>
    </xf>
    <xf numFmtId="0" fontId="6" fillId="38" borderId="54" xfId="0" applyFont="1" applyFill="1" applyBorder="1" applyAlignment="1">
      <alignment/>
    </xf>
    <xf numFmtId="3" fontId="7" fillId="38" borderId="56" xfId="0" applyNumberFormat="1" applyFont="1" applyFill="1" applyBorder="1" applyAlignment="1">
      <alignment horizontal="right"/>
    </xf>
    <xf numFmtId="3" fontId="7" fillId="38" borderId="10" xfId="0" applyNumberFormat="1" applyFont="1" applyFill="1" applyBorder="1" applyAlignment="1">
      <alignment horizontal="right"/>
    </xf>
    <xf numFmtId="0" fontId="11" fillId="0" borderId="53" xfId="0" applyFont="1" applyBorder="1" applyAlignment="1">
      <alignment horizontal="center"/>
    </xf>
    <xf numFmtId="0" fontId="7" fillId="0" borderId="40" xfId="0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11" fillId="0" borderId="62" xfId="0" applyFont="1" applyBorder="1" applyAlignment="1">
      <alignment horizontal="center"/>
    </xf>
    <xf numFmtId="0" fontId="7" fillId="0" borderId="58" xfId="0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11" fillId="37" borderId="70" xfId="0" applyFont="1" applyFill="1" applyBorder="1" applyAlignment="1">
      <alignment horizontal="center"/>
    </xf>
    <xf numFmtId="0" fontId="15" fillId="37" borderId="71" xfId="0" applyFont="1" applyFill="1" applyBorder="1" applyAlignment="1">
      <alignment/>
    </xf>
    <xf numFmtId="3" fontId="5" fillId="37" borderId="72" xfId="0" applyNumberFormat="1" applyFont="1" applyFill="1" applyBorder="1" applyAlignment="1">
      <alignment horizontal="right"/>
    </xf>
    <xf numFmtId="3" fontId="5" fillId="37" borderId="73" xfId="0" applyNumberFormat="1" applyFont="1" applyFill="1" applyBorder="1" applyAlignment="1">
      <alignment horizontal="right"/>
    </xf>
    <xf numFmtId="3" fontId="16" fillId="39" borderId="24" xfId="0" applyNumberFormat="1" applyFont="1" applyFill="1" applyBorder="1" applyAlignment="1">
      <alignment horizontal="center" wrapText="1"/>
    </xf>
    <xf numFmtId="3" fontId="16" fillId="39" borderId="21" xfId="0" applyNumberFormat="1" applyFont="1" applyFill="1" applyBorder="1" applyAlignment="1">
      <alignment horizontal="center" wrapText="1"/>
    </xf>
    <xf numFmtId="3" fontId="16" fillId="39" borderId="22" xfId="0" applyNumberFormat="1" applyFont="1" applyFill="1" applyBorder="1" applyAlignment="1">
      <alignment horizontal="center" wrapText="1"/>
    </xf>
    <xf numFmtId="3" fontId="16" fillId="39" borderId="29" xfId="0" applyNumberFormat="1" applyFont="1" applyFill="1" applyBorder="1" applyAlignment="1">
      <alignment horizontal="center" wrapText="1"/>
    </xf>
    <xf numFmtId="3" fontId="1" fillId="0" borderId="24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 wrapText="1"/>
    </xf>
    <xf numFmtId="3" fontId="1" fillId="0" borderId="29" xfId="0" applyNumberFormat="1" applyFont="1" applyFill="1" applyBorder="1" applyAlignment="1">
      <alignment horizontal="center" wrapText="1"/>
    </xf>
    <xf numFmtId="3" fontId="1" fillId="0" borderId="24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7" fillId="0" borderId="24" xfId="0" applyNumberFormat="1" applyFont="1" applyFill="1" applyBorder="1" applyAlignment="1">
      <alignment horizontal="center" wrapText="1"/>
    </xf>
    <xf numFmtId="3" fontId="17" fillId="0" borderId="21" xfId="0" applyNumberFormat="1" applyFont="1" applyFill="1" applyBorder="1" applyAlignment="1">
      <alignment horizontal="center" wrapText="1"/>
    </xf>
    <xf numFmtId="3" fontId="17" fillId="0" borderId="2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3" fontId="1" fillId="38" borderId="25" xfId="0" applyNumberFormat="1" applyFont="1" applyFill="1" applyBorder="1" applyAlignment="1">
      <alignment horizontal="center" wrapText="1"/>
    </xf>
    <xf numFmtId="3" fontId="1" fillId="38" borderId="75" xfId="0" applyNumberFormat="1" applyFont="1" applyFill="1" applyBorder="1" applyAlignment="1">
      <alignment horizontal="center" wrapText="1"/>
    </xf>
    <xf numFmtId="3" fontId="1" fillId="38" borderId="37" xfId="0" applyNumberFormat="1" applyFont="1" applyFill="1" applyBorder="1" applyAlignment="1">
      <alignment horizontal="center" wrapText="1"/>
    </xf>
    <xf numFmtId="3" fontId="1" fillId="38" borderId="38" xfId="0" applyNumberFormat="1" applyFont="1" applyFill="1" applyBorder="1" applyAlignment="1">
      <alignment horizontal="center" wrapText="1"/>
    </xf>
    <xf numFmtId="3" fontId="1" fillId="38" borderId="43" xfId="0" applyNumberFormat="1" applyFont="1" applyFill="1" applyBorder="1" applyAlignment="1">
      <alignment horizontal="center" wrapText="1"/>
    </xf>
    <xf numFmtId="3" fontId="1" fillId="38" borderId="39" xfId="0" applyNumberFormat="1" applyFont="1" applyFill="1" applyBorder="1" applyAlignment="1">
      <alignment horizontal="center" wrapText="1"/>
    </xf>
    <xf numFmtId="3" fontId="1" fillId="38" borderId="26" xfId="0" applyNumberFormat="1" applyFont="1" applyFill="1" applyBorder="1" applyAlignment="1">
      <alignment horizontal="center" wrapText="1"/>
    </xf>
    <xf numFmtId="3" fontId="1" fillId="38" borderId="34" xfId="0" applyNumberFormat="1" applyFont="1" applyFill="1" applyBorder="1" applyAlignment="1">
      <alignment horizontal="center" wrapText="1"/>
    </xf>
    <xf numFmtId="3" fontId="1" fillId="40" borderId="24" xfId="0" applyNumberFormat="1" applyFont="1" applyFill="1" applyBorder="1" applyAlignment="1">
      <alignment horizontal="center" wrapText="1"/>
    </xf>
    <xf numFmtId="3" fontId="1" fillId="40" borderId="21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3" fontId="1" fillId="0" borderId="74" xfId="0" applyNumberFormat="1" applyFont="1" applyFill="1" applyBorder="1" applyAlignment="1">
      <alignment horizontal="center" wrapText="1"/>
    </xf>
    <xf numFmtId="3" fontId="1" fillId="40" borderId="22" xfId="0" applyNumberFormat="1" applyFont="1" applyFill="1" applyBorder="1" applyAlignment="1">
      <alignment horizontal="center" wrapText="1"/>
    </xf>
    <xf numFmtId="3" fontId="1" fillId="40" borderId="29" xfId="0" applyNumberFormat="1" applyFont="1" applyFill="1" applyBorder="1" applyAlignment="1">
      <alignment horizontal="center" wrapText="1"/>
    </xf>
    <xf numFmtId="3" fontId="16" fillId="39" borderId="24" xfId="0" applyNumberFormat="1" applyFont="1" applyFill="1" applyBorder="1" applyAlignment="1">
      <alignment horizontal="center"/>
    </xf>
    <xf numFmtId="3" fontId="16" fillId="39" borderId="21" xfId="0" applyNumberFormat="1" applyFont="1" applyFill="1" applyBorder="1" applyAlignment="1">
      <alignment horizontal="center"/>
    </xf>
    <xf numFmtId="3" fontId="16" fillId="38" borderId="24" xfId="0" applyNumberFormat="1" applyFont="1" applyFill="1" applyBorder="1" applyAlignment="1">
      <alignment horizontal="center" wrapText="1"/>
    </xf>
    <xf numFmtId="3" fontId="16" fillId="38" borderId="29" xfId="0" applyNumberFormat="1" applyFont="1" applyFill="1" applyBorder="1" applyAlignment="1">
      <alignment horizontal="center" wrapText="1"/>
    </xf>
    <xf numFmtId="3" fontId="16" fillId="39" borderId="29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75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40" borderId="25" xfId="0" applyNumberFormat="1" applyFont="1" applyFill="1" applyBorder="1" applyAlignment="1">
      <alignment horizontal="center" wrapText="1"/>
    </xf>
    <xf numFmtId="3" fontId="1" fillId="40" borderId="75" xfId="0" applyNumberFormat="1" applyFont="1" applyFill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center" wrapText="1"/>
    </xf>
    <xf numFmtId="0" fontId="60" fillId="0" borderId="76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77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0" fontId="66" fillId="0" borderId="78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0" fillId="0" borderId="78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79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39" borderId="30" xfId="0" applyFont="1" applyFill="1" applyBorder="1" applyAlignment="1">
      <alignment horizontal="left" wrapText="1"/>
    </xf>
    <xf numFmtId="0" fontId="62" fillId="39" borderId="23" xfId="0" applyFont="1" applyFill="1" applyBorder="1" applyAlignment="1">
      <alignment horizontal="left" wrapText="1"/>
    </xf>
    <xf numFmtId="0" fontId="60" fillId="0" borderId="78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80" xfId="0" applyFont="1" applyBorder="1" applyAlignment="1">
      <alignment horizontal="center"/>
    </xf>
    <xf numFmtId="0" fontId="62" fillId="39" borderId="48" xfId="0" applyFont="1" applyFill="1" applyBorder="1" applyAlignment="1">
      <alignment horizontal="left" wrapText="1"/>
    </xf>
    <xf numFmtId="0" fontId="62" fillId="39" borderId="43" xfId="0" applyFont="1" applyFill="1" applyBorder="1" applyAlignment="1">
      <alignment horizontal="left" wrapText="1"/>
    </xf>
    <xf numFmtId="0" fontId="59" fillId="0" borderId="77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60" fillId="0" borderId="77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2" fillId="39" borderId="40" xfId="0" applyFont="1" applyFill="1" applyBorder="1" applyAlignment="1">
      <alignment horizontal="left" wrapText="1"/>
    </xf>
    <xf numFmtId="0" fontId="62" fillId="0" borderId="45" xfId="0" applyFont="1" applyBorder="1" applyAlignment="1">
      <alignment horizontal="center"/>
    </xf>
    <xf numFmtId="0" fontId="62" fillId="39" borderId="81" xfId="0" applyFont="1" applyFill="1" applyBorder="1" applyAlignment="1">
      <alignment horizontal="left" wrapText="1"/>
    </xf>
    <xf numFmtId="49" fontId="10" fillId="33" borderId="27" xfId="0" applyNumberFormat="1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82" xfId="0" applyFont="1" applyFill="1" applyBorder="1" applyAlignment="1">
      <alignment vertical="center"/>
    </xf>
    <xf numFmtId="3" fontId="16" fillId="0" borderId="45" xfId="0" applyNumberFormat="1" applyFont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3" fontId="62" fillId="0" borderId="2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3" width="10.28125" style="0" customWidth="1"/>
    <col min="14" max="15" width="8.7109375" style="0" customWidth="1"/>
  </cols>
  <sheetData>
    <row r="1" spans="1:1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47"/>
      <c r="B2" s="47"/>
      <c r="C2" s="47"/>
      <c r="D2" s="47"/>
      <c r="E2" s="113" t="s">
        <v>274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3.5" thickBot="1">
      <c r="A3" s="47" t="s">
        <v>262</v>
      </c>
      <c r="B3" s="47"/>
      <c r="C3" s="47"/>
      <c r="D3" s="47"/>
      <c r="E3" s="47" t="s">
        <v>275</v>
      </c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" customHeight="1" thickBot="1">
      <c r="A4" s="52"/>
      <c r="B4" s="52"/>
      <c r="C4" s="53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2.75">
      <c r="A5" s="297"/>
      <c r="B5" s="299" t="s">
        <v>25</v>
      </c>
      <c r="C5" s="301" t="s">
        <v>26</v>
      </c>
      <c r="D5" s="303" t="s">
        <v>27</v>
      </c>
      <c r="E5" s="311" t="s">
        <v>28</v>
      </c>
      <c r="F5" s="33"/>
      <c r="G5" s="34"/>
      <c r="H5" s="305" t="s">
        <v>22</v>
      </c>
      <c r="I5" s="306"/>
      <c r="J5" s="306"/>
      <c r="K5" s="307"/>
      <c r="L5" s="306" t="s">
        <v>23</v>
      </c>
      <c r="M5" s="306"/>
      <c r="N5" s="306"/>
      <c r="O5" s="313"/>
    </row>
    <row r="6" spans="1:15" ht="24.75" customHeight="1">
      <c r="A6" s="298"/>
      <c r="B6" s="300"/>
      <c r="C6" s="302"/>
      <c r="D6" s="304"/>
      <c r="E6" s="312"/>
      <c r="F6" s="106" t="s">
        <v>29</v>
      </c>
      <c r="G6" s="106" t="s">
        <v>30</v>
      </c>
      <c r="H6" s="107" t="s">
        <v>31</v>
      </c>
      <c r="I6" s="106">
        <v>2018</v>
      </c>
      <c r="J6" s="106">
        <v>2019</v>
      </c>
      <c r="K6" s="35">
        <v>2020</v>
      </c>
      <c r="L6" s="56" t="s">
        <v>31</v>
      </c>
      <c r="M6" s="106">
        <v>2018</v>
      </c>
      <c r="N6" s="106">
        <v>2019</v>
      </c>
      <c r="O6" s="57">
        <v>2020</v>
      </c>
    </row>
    <row r="7" spans="1:15" ht="13.5">
      <c r="A7" s="58">
        <v>1</v>
      </c>
      <c r="B7" s="309" t="s">
        <v>101</v>
      </c>
      <c r="C7" s="310"/>
      <c r="D7" s="310"/>
      <c r="E7" s="310"/>
      <c r="F7" s="40" t="e">
        <f>SUM(#REF!)</f>
        <v>#REF!</v>
      </c>
      <c r="G7" s="40" t="e">
        <f>SUM(#REF!)</f>
        <v>#REF!</v>
      </c>
      <c r="H7" s="40">
        <f aca="true" t="shared" si="0" ref="H7:O7">SUM(H8:H8)</f>
        <v>2244</v>
      </c>
      <c r="I7" s="247">
        <f t="shared" si="0"/>
        <v>2500</v>
      </c>
      <c r="J7" s="247">
        <f t="shared" si="0"/>
        <v>2500</v>
      </c>
      <c r="K7" s="248">
        <f t="shared" si="0"/>
        <v>2500</v>
      </c>
      <c r="L7" s="249">
        <f t="shared" si="0"/>
        <v>0</v>
      </c>
      <c r="M7" s="247">
        <f t="shared" si="0"/>
        <v>0</v>
      </c>
      <c r="N7" s="247">
        <f t="shared" si="0"/>
        <v>0</v>
      </c>
      <c r="O7" s="250">
        <f t="shared" si="0"/>
        <v>0</v>
      </c>
    </row>
    <row r="8" spans="1:17" ht="13.5" customHeight="1">
      <c r="A8" s="61">
        <v>2</v>
      </c>
      <c r="B8" s="62"/>
      <c r="C8" s="50" t="s">
        <v>232</v>
      </c>
      <c r="D8" s="63">
        <v>631</v>
      </c>
      <c r="E8" s="38" t="s">
        <v>97</v>
      </c>
      <c r="F8" s="39">
        <v>780000</v>
      </c>
      <c r="G8" s="64">
        <v>25891</v>
      </c>
      <c r="H8" s="64">
        <v>2244</v>
      </c>
      <c r="I8" s="251">
        <v>2500</v>
      </c>
      <c r="J8" s="251">
        <v>2500</v>
      </c>
      <c r="K8" s="252">
        <v>2500</v>
      </c>
      <c r="L8" s="253"/>
      <c r="M8" s="251"/>
      <c r="N8" s="251"/>
      <c r="O8" s="254"/>
      <c r="P8" s="1"/>
      <c r="Q8" s="1"/>
    </row>
    <row r="9" spans="1:15" ht="13.5">
      <c r="A9" s="58">
        <v>3</v>
      </c>
      <c r="B9" s="309" t="s">
        <v>99</v>
      </c>
      <c r="C9" s="310"/>
      <c r="D9" s="310"/>
      <c r="E9" s="310"/>
      <c r="F9" s="40">
        <f>SUM(F10:F10)</f>
        <v>50000</v>
      </c>
      <c r="G9" s="40">
        <f>SUM(G10:G10)</f>
        <v>1755</v>
      </c>
      <c r="H9" s="40">
        <f>SUM(H10:H10)</f>
        <v>0</v>
      </c>
      <c r="I9" s="247">
        <f>SUM(I10:I19)</f>
        <v>335325</v>
      </c>
      <c r="J9" s="247">
        <f>SUM(J10:J19)</f>
        <v>527495</v>
      </c>
      <c r="K9" s="248">
        <f>SUM(K10:K19)</f>
        <v>311830</v>
      </c>
      <c r="L9" s="249">
        <f>SUM(L10:L10)</f>
        <v>0</v>
      </c>
      <c r="M9" s="247">
        <f>SUM(M10:M21)</f>
        <v>694395</v>
      </c>
      <c r="N9" s="247">
        <f>SUM(N10:N21)</f>
        <v>645920</v>
      </c>
      <c r="O9" s="250">
        <f>SUM(O10:O21)</f>
        <v>125000</v>
      </c>
    </row>
    <row r="10" spans="1:17" ht="13.5" customHeight="1">
      <c r="A10" s="61">
        <v>4</v>
      </c>
      <c r="B10" s="62"/>
      <c r="C10" s="50" t="s">
        <v>100</v>
      </c>
      <c r="D10" s="63">
        <v>637</v>
      </c>
      <c r="E10" s="38" t="s">
        <v>86</v>
      </c>
      <c r="F10" s="39">
        <v>50000</v>
      </c>
      <c r="G10" s="39">
        <v>1755</v>
      </c>
      <c r="H10" s="39">
        <v>0</v>
      </c>
      <c r="I10" s="255">
        <v>16000</v>
      </c>
      <c r="J10" s="255">
        <v>16000</v>
      </c>
      <c r="K10" s="256">
        <v>16000</v>
      </c>
      <c r="L10" s="257"/>
      <c r="M10" s="255"/>
      <c r="N10" s="255"/>
      <c r="O10" s="258"/>
      <c r="P10" s="1"/>
      <c r="Q10" s="1"/>
    </row>
    <row r="11" spans="1:17" ht="13.5" customHeight="1">
      <c r="A11" s="61">
        <v>5</v>
      </c>
      <c r="B11" s="62"/>
      <c r="C11" s="36" t="s">
        <v>186</v>
      </c>
      <c r="D11" s="37">
        <v>610</v>
      </c>
      <c r="E11" s="38" t="s">
        <v>263</v>
      </c>
      <c r="F11" s="39"/>
      <c r="G11" s="39"/>
      <c r="H11" s="39"/>
      <c r="I11" s="255">
        <v>10100</v>
      </c>
      <c r="J11" s="255">
        <v>30360</v>
      </c>
      <c r="K11" s="256">
        <v>0</v>
      </c>
      <c r="L11" s="257"/>
      <c r="M11" s="255"/>
      <c r="N11" s="255"/>
      <c r="O11" s="258"/>
      <c r="P11" s="1"/>
      <c r="Q11" s="1"/>
    </row>
    <row r="12" spans="1:17" ht="13.5" customHeight="1">
      <c r="A12" s="61">
        <v>6</v>
      </c>
      <c r="B12" s="62"/>
      <c r="C12" s="36" t="s">
        <v>186</v>
      </c>
      <c r="D12" s="37">
        <v>620</v>
      </c>
      <c r="E12" s="38" t="s">
        <v>264</v>
      </c>
      <c r="F12" s="39"/>
      <c r="G12" s="39"/>
      <c r="H12" s="39"/>
      <c r="I12" s="255">
        <v>3550</v>
      </c>
      <c r="J12" s="255">
        <v>10590</v>
      </c>
      <c r="K12" s="256">
        <v>0</v>
      </c>
      <c r="L12" s="257"/>
      <c r="M12" s="255"/>
      <c r="N12" s="255"/>
      <c r="O12" s="258"/>
      <c r="P12" s="1"/>
      <c r="Q12" s="1"/>
    </row>
    <row r="13" spans="1:17" ht="13.5" customHeight="1">
      <c r="A13" s="61">
        <v>7</v>
      </c>
      <c r="B13" s="62"/>
      <c r="C13" s="36" t="s">
        <v>186</v>
      </c>
      <c r="D13" s="37">
        <v>631</v>
      </c>
      <c r="E13" s="38" t="s">
        <v>265</v>
      </c>
      <c r="F13" s="39"/>
      <c r="G13" s="39"/>
      <c r="H13" s="39"/>
      <c r="I13" s="255">
        <v>245</v>
      </c>
      <c r="J13" s="255">
        <v>455</v>
      </c>
      <c r="K13" s="256">
        <v>0</v>
      </c>
      <c r="L13" s="257"/>
      <c r="M13" s="255"/>
      <c r="N13" s="255"/>
      <c r="O13" s="258"/>
      <c r="P13" s="1"/>
      <c r="Q13" s="1"/>
    </row>
    <row r="14" spans="1:17" ht="13.5" customHeight="1">
      <c r="A14" s="61">
        <v>8</v>
      </c>
      <c r="B14" s="62"/>
      <c r="C14" s="36" t="s">
        <v>186</v>
      </c>
      <c r="D14" s="37">
        <v>632</v>
      </c>
      <c r="E14" s="38" t="s">
        <v>107</v>
      </c>
      <c r="F14" s="39"/>
      <c r="G14" s="39"/>
      <c r="H14" s="39"/>
      <c r="I14" s="255">
        <v>24030</v>
      </c>
      <c r="J14" s="255">
        <v>24030</v>
      </c>
      <c r="K14" s="256">
        <v>24030</v>
      </c>
      <c r="L14" s="257"/>
      <c r="M14" s="255"/>
      <c r="N14" s="255"/>
      <c r="O14" s="258"/>
      <c r="P14" s="1"/>
      <c r="Q14" s="1"/>
    </row>
    <row r="15" spans="1:17" ht="13.5" customHeight="1">
      <c r="A15" s="61">
        <v>9</v>
      </c>
      <c r="B15" s="62"/>
      <c r="C15" s="36" t="s">
        <v>186</v>
      </c>
      <c r="D15" s="37">
        <v>633</v>
      </c>
      <c r="E15" s="38" t="s">
        <v>266</v>
      </c>
      <c r="F15" s="39"/>
      <c r="G15" s="39"/>
      <c r="H15" s="39"/>
      <c r="I15" s="255">
        <v>0</v>
      </c>
      <c r="J15" s="255">
        <v>156510</v>
      </c>
      <c r="K15" s="256">
        <v>0</v>
      </c>
      <c r="L15" s="257"/>
      <c r="M15" s="255"/>
      <c r="N15" s="255"/>
      <c r="O15" s="258"/>
      <c r="P15" s="1"/>
      <c r="Q15" s="1"/>
    </row>
    <row r="16" spans="1:17" ht="13.5" customHeight="1">
      <c r="A16" s="61">
        <v>10</v>
      </c>
      <c r="B16" s="62"/>
      <c r="C16" s="36" t="s">
        <v>186</v>
      </c>
      <c r="D16" s="37">
        <v>634</v>
      </c>
      <c r="E16" s="38" t="s">
        <v>187</v>
      </c>
      <c r="F16" s="39"/>
      <c r="G16" s="39"/>
      <c r="H16" s="39"/>
      <c r="I16" s="255">
        <v>6000</v>
      </c>
      <c r="J16" s="255">
        <v>6000</v>
      </c>
      <c r="K16" s="256">
        <v>6000</v>
      </c>
      <c r="L16" s="257"/>
      <c r="M16" s="255"/>
      <c r="N16" s="255"/>
      <c r="O16" s="258"/>
      <c r="P16" s="1"/>
      <c r="Q16" s="1"/>
    </row>
    <row r="17" spans="1:17" ht="13.5" customHeight="1">
      <c r="A17" s="61">
        <v>11</v>
      </c>
      <c r="B17" s="62"/>
      <c r="C17" s="36" t="s">
        <v>186</v>
      </c>
      <c r="D17" s="37">
        <v>635</v>
      </c>
      <c r="E17" s="38" t="s">
        <v>188</v>
      </c>
      <c r="F17" s="39"/>
      <c r="G17" s="39"/>
      <c r="H17" s="39"/>
      <c r="I17" s="255">
        <v>50000</v>
      </c>
      <c r="J17" s="255">
        <v>50000</v>
      </c>
      <c r="K17" s="256">
        <v>50000</v>
      </c>
      <c r="L17" s="257"/>
      <c r="M17" s="255"/>
      <c r="N17" s="255"/>
      <c r="O17" s="258"/>
      <c r="P17" s="1"/>
      <c r="Q17" s="1"/>
    </row>
    <row r="18" spans="1:17" ht="13.5" customHeight="1">
      <c r="A18" s="61">
        <v>12</v>
      </c>
      <c r="B18" s="62"/>
      <c r="C18" s="36" t="s">
        <v>186</v>
      </c>
      <c r="D18" s="37">
        <v>636</v>
      </c>
      <c r="E18" s="38" t="s">
        <v>189</v>
      </c>
      <c r="F18" s="39"/>
      <c r="G18" s="39"/>
      <c r="H18" s="39"/>
      <c r="I18" s="255">
        <v>145000</v>
      </c>
      <c r="J18" s="255">
        <v>145000</v>
      </c>
      <c r="K18" s="256">
        <v>145000</v>
      </c>
      <c r="L18" s="257"/>
      <c r="M18" s="255"/>
      <c r="N18" s="255"/>
      <c r="O18" s="258"/>
      <c r="P18" s="1"/>
      <c r="Q18" s="1"/>
    </row>
    <row r="19" spans="1:17" ht="13.5" customHeight="1">
      <c r="A19" s="61">
        <v>13</v>
      </c>
      <c r="B19" s="62"/>
      <c r="C19" s="36" t="s">
        <v>186</v>
      </c>
      <c r="D19" s="37">
        <v>637</v>
      </c>
      <c r="E19" s="38" t="s">
        <v>86</v>
      </c>
      <c r="F19" s="39"/>
      <c r="G19" s="39"/>
      <c r="H19" s="39"/>
      <c r="I19" s="255">
        <v>80400</v>
      </c>
      <c r="J19" s="255">
        <v>88550</v>
      </c>
      <c r="K19" s="256">
        <v>70800</v>
      </c>
      <c r="L19" s="257"/>
      <c r="M19" s="255"/>
      <c r="N19" s="255"/>
      <c r="O19" s="258"/>
      <c r="P19" s="1"/>
      <c r="Q19" s="1"/>
    </row>
    <row r="20" spans="1:17" ht="13.5" customHeight="1">
      <c r="A20" s="61">
        <v>14</v>
      </c>
      <c r="B20" s="62"/>
      <c r="C20" s="36" t="s">
        <v>186</v>
      </c>
      <c r="D20" s="37">
        <v>711</v>
      </c>
      <c r="E20" s="38" t="s">
        <v>190</v>
      </c>
      <c r="F20" s="39"/>
      <c r="G20" s="39"/>
      <c r="H20" s="39"/>
      <c r="I20" s="255"/>
      <c r="J20" s="255"/>
      <c r="K20" s="256"/>
      <c r="L20" s="257"/>
      <c r="M20" s="255">
        <v>151000</v>
      </c>
      <c r="N20" s="255">
        <v>100000</v>
      </c>
      <c r="O20" s="258">
        <v>100000</v>
      </c>
      <c r="P20" s="1"/>
      <c r="Q20" s="1"/>
    </row>
    <row r="21" spans="1:17" ht="13.5" customHeight="1">
      <c r="A21" s="61">
        <v>15</v>
      </c>
      <c r="B21" s="101"/>
      <c r="C21" s="50" t="s">
        <v>186</v>
      </c>
      <c r="D21" s="37">
        <v>717</v>
      </c>
      <c r="E21" s="38" t="s">
        <v>271</v>
      </c>
      <c r="F21" s="39"/>
      <c r="G21" s="39"/>
      <c r="H21" s="39"/>
      <c r="I21" s="255"/>
      <c r="J21" s="255"/>
      <c r="K21" s="256"/>
      <c r="L21" s="257"/>
      <c r="M21" s="255">
        <v>543395</v>
      </c>
      <c r="N21" s="255">
        <v>545920</v>
      </c>
      <c r="O21" s="258">
        <v>25000</v>
      </c>
      <c r="P21" s="1"/>
      <c r="Q21" s="1"/>
    </row>
    <row r="22" spans="1:15" ht="13.5">
      <c r="A22" s="61">
        <v>16</v>
      </c>
      <c r="B22" s="309" t="s">
        <v>218</v>
      </c>
      <c r="C22" s="310"/>
      <c r="D22" s="310"/>
      <c r="E22" s="310"/>
      <c r="F22" s="40">
        <f aca="true" t="shared" si="1" ref="F22:O22">F23</f>
        <v>20000</v>
      </c>
      <c r="G22" s="40">
        <f t="shared" si="1"/>
        <v>517</v>
      </c>
      <c r="H22" s="40">
        <f t="shared" si="1"/>
        <v>2300</v>
      </c>
      <c r="I22" s="247">
        <f t="shared" si="1"/>
        <v>14600</v>
      </c>
      <c r="J22" s="247">
        <f t="shared" si="1"/>
        <v>14600</v>
      </c>
      <c r="K22" s="248">
        <f t="shared" si="1"/>
        <v>14600</v>
      </c>
      <c r="L22" s="249">
        <f t="shared" si="1"/>
        <v>0</v>
      </c>
      <c r="M22" s="247">
        <f t="shared" si="1"/>
        <v>0</v>
      </c>
      <c r="N22" s="247">
        <f t="shared" si="1"/>
        <v>0</v>
      </c>
      <c r="O22" s="250">
        <f t="shared" si="1"/>
        <v>0</v>
      </c>
    </row>
    <row r="23" spans="1:17" ht="13.5" customHeight="1" thickBot="1">
      <c r="A23" s="69">
        <v>17</v>
      </c>
      <c r="B23" s="114"/>
      <c r="C23" s="51" t="s">
        <v>232</v>
      </c>
      <c r="D23" s="45">
        <v>642</v>
      </c>
      <c r="E23" s="115" t="s">
        <v>98</v>
      </c>
      <c r="F23" s="46">
        <v>20000</v>
      </c>
      <c r="G23" s="46">
        <v>517</v>
      </c>
      <c r="H23" s="46">
        <v>2300</v>
      </c>
      <c r="I23" s="259">
        <v>14600</v>
      </c>
      <c r="J23" s="259">
        <v>14600</v>
      </c>
      <c r="K23" s="260">
        <v>14600</v>
      </c>
      <c r="L23" s="261"/>
      <c r="M23" s="259"/>
      <c r="N23" s="259"/>
      <c r="O23" s="262"/>
      <c r="P23" s="1"/>
      <c r="Q23" s="1"/>
    </row>
    <row r="24" spans="1:15" ht="13.5">
      <c r="A24" s="47"/>
      <c r="B24" s="308" t="s">
        <v>53</v>
      </c>
      <c r="C24" s="308"/>
      <c r="D24" s="308"/>
      <c r="E24" s="47"/>
      <c r="F24" s="48" t="e">
        <f>F7+F9+#REF!+#REF!+#REF!+F22</f>
        <v>#REF!</v>
      </c>
      <c r="G24" s="48" t="e">
        <f>G7+G9+#REF!+#REF!+#REF!+G22</f>
        <v>#REF!</v>
      </c>
      <c r="H24" s="48" t="e">
        <f>H7+H9+#REF!+#REF!+#REF!+H22</f>
        <v>#REF!</v>
      </c>
      <c r="I24" s="263">
        <f>I7+I9+I22</f>
        <v>352425</v>
      </c>
      <c r="J24" s="263">
        <f>J7+J9+J22</f>
        <v>544595</v>
      </c>
      <c r="K24" s="263">
        <f>K7+K9+K22</f>
        <v>328930</v>
      </c>
      <c r="L24" s="263" t="e">
        <f>L7+L9+#REF!+#REF!+#REF!+L22</f>
        <v>#REF!</v>
      </c>
      <c r="M24" s="263">
        <f>M7+M9+M22</f>
        <v>694395</v>
      </c>
      <c r="N24" s="263">
        <f>N7+N9+N22</f>
        <v>645920</v>
      </c>
      <c r="O24" s="263">
        <f>O7+O9+O22</f>
        <v>125000</v>
      </c>
    </row>
  </sheetData>
  <sheetProtection/>
  <mergeCells count="11">
    <mergeCell ref="L5:O5"/>
    <mergeCell ref="B7:E7"/>
    <mergeCell ref="A5:A6"/>
    <mergeCell ref="B5:B6"/>
    <mergeCell ref="C5:C6"/>
    <mergeCell ref="D5:D6"/>
    <mergeCell ref="H5:K5"/>
    <mergeCell ref="B24:D24"/>
    <mergeCell ref="B9:E9"/>
    <mergeCell ref="E5:E6"/>
    <mergeCell ref="B22:E2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42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295" t="s">
        <v>29</v>
      </c>
      <c r="G3" s="295" t="s">
        <v>30</v>
      </c>
      <c r="H3" s="296" t="s">
        <v>31</v>
      </c>
      <c r="I3" s="295">
        <v>2018</v>
      </c>
      <c r="J3" s="295">
        <v>2019</v>
      </c>
      <c r="K3" s="35">
        <v>2020</v>
      </c>
      <c r="L3" s="56" t="s">
        <v>31</v>
      </c>
      <c r="M3" s="295">
        <v>2018</v>
      </c>
      <c r="N3" s="295">
        <v>2019</v>
      </c>
      <c r="O3" s="57">
        <v>2020</v>
      </c>
    </row>
    <row r="4" spans="1:15" ht="13.5">
      <c r="A4" s="72">
        <v>1</v>
      </c>
      <c r="B4" s="320" t="s">
        <v>68</v>
      </c>
      <c r="C4" s="310"/>
      <c r="D4" s="310"/>
      <c r="E4" s="310"/>
      <c r="F4" s="40" t="e">
        <f>SUM(#REF!)</f>
        <v>#REF!</v>
      </c>
      <c r="G4" s="40" t="e">
        <f>SUM(#REF!)</f>
        <v>#REF!</v>
      </c>
      <c r="H4" s="40">
        <f>SUM(H5:H5)</f>
        <v>2244</v>
      </c>
      <c r="I4" s="247">
        <f>SUM(I5:I5)</f>
        <v>1150000</v>
      </c>
      <c r="J4" s="247">
        <f>SUM(J5:J5)</f>
        <v>1150000</v>
      </c>
      <c r="K4" s="248">
        <f>SUM(K5:K5)</f>
        <v>1150000</v>
      </c>
      <c r="L4" s="59">
        <f>SUM(L5:L5)</f>
        <v>0</v>
      </c>
      <c r="M4" s="40">
        <f>SUM(M5:M5)</f>
        <v>0</v>
      </c>
      <c r="N4" s="40">
        <f>SUM(N5:N5)</f>
        <v>0</v>
      </c>
      <c r="O4" s="60">
        <f>SUM(O5:O5)</f>
        <v>0</v>
      </c>
    </row>
    <row r="5" spans="1:17" ht="13.5" customHeight="1">
      <c r="A5" s="330">
        <v>2</v>
      </c>
      <c r="B5" s="49"/>
      <c r="C5" s="50" t="s">
        <v>234</v>
      </c>
      <c r="D5" s="63">
        <v>644</v>
      </c>
      <c r="E5" s="38" t="s">
        <v>147</v>
      </c>
      <c r="F5" s="39">
        <v>780000</v>
      </c>
      <c r="G5" s="64">
        <v>25891</v>
      </c>
      <c r="H5" s="64">
        <v>2244</v>
      </c>
      <c r="I5" s="251">
        <v>1150000</v>
      </c>
      <c r="J5" s="251">
        <v>1150000</v>
      </c>
      <c r="K5" s="252">
        <v>1150000</v>
      </c>
      <c r="L5" s="65"/>
      <c r="M5" s="64"/>
      <c r="N5" s="64"/>
      <c r="O5" s="64"/>
      <c r="P5" s="1"/>
      <c r="Q5" s="1"/>
    </row>
    <row r="6" spans="1:15" ht="14.25" thickBot="1">
      <c r="A6" s="108"/>
      <c r="B6" s="321" t="s">
        <v>69</v>
      </c>
      <c r="C6" s="321"/>
      <c r="D6" s="321"/>
      <c r="E6" s="109"/>
      <c r="F6" s="110" t="e">
        <f>F4+#REF!+#REF!+#REF!+#REF!+#REF!</f>
        <v>#REF!</v>
      </c>
      <c r="G6" s="110" t="e">
        <f>G4+#REF!+#REF!+#REF!+#REF!+#REF!</f>
        <v>#REF!</v>
      </c>
      <c r="H6" s="110" t="e">
        <f>H4+#REF!+#REF!+#REF!+#REF!+#REF!</f>
        <v>#REF!</v>
      </c>
      <c r="I6" s="329">
        <f>I4</f>
        <v>1150000</v>
      </c>
      <c r="J6" s="329">
        <f>J4</f>
        <v>1150000</v>
      </c>
      <c r="K6" s="329">
        <f>K4</f>
        <v>1150000</v>
      </c>
      <c r="L6" s="110" t="e">
        <f>L4+#REF!+#REF!+#REF!+#REF!+#REF!</f>
        <v>#REF!</v>
      </c>
      <c r="M6" s="331">
        <f>M4</f>
        <v>0</v>
      </c>
      <c r="N6" s="331">
        <f>N4</f>
        <v>0</v>
      </c>
      <c r="O6" s="111">
        <f>O4</f>
        <v>0</v>
      </c>
    </row>
    <row r="7" spans="1:15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</sheetData>
  <sheetProtection/>
  <mergeCells count="9">
    <mergeCell ref="L2:O2"/>
    <mergeCell ref="B4:E4"/>
    <mergeCell ref="B6:D6"/>
    <mergeCell ref="E2:E3"/>
    <mergeCell ref="H2:K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43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70</v>
      </c>
      <c r="C4" s="310"/>
      <c r="D4" s="310"/>
      <c r="E4" s="310"/>
      <c r="F4" s="40" t="e">
        <f>SUM(#REF!)</f>
        <v>#REF!</v>
      </c>
      <c r="G4" s="40" t="e">
        <f>SUM(#REF!)</f>
        <v>#REF!</v>
      </c>
      <c r="H4" s="40">
        <f>SUM(H5:H5)</f>
        <v>2244</v>
      </c>
      <c r="I4" s="247">
        <f>SUM(I5)</f>
        <v>395000</v>
      </c>
      <c r="J4" s="247">
        <f>SUM(J5)</f>
        <v>395000</v>
      </c>
      <c r="K4" s="248">
        <f>SUM(K5)</f>
        <v>395000</v>
      </c>
      <c r="L4" s="249">
        <f>SUM(L5:L5)</f>
        <v>0</v>
      </c>
      <c r="M4" s="247">
        <f>SUM(M6)</f>
        <v>250000</v>
      </c>
      <c r="N4" s="247">
        <f>SUM(N6)</f>
        <v>0</v>
      </c>
      <c r="O4" s="250">
        <f>SUM(O6)</f>
        <v>0</v>
      </c>
    </row>
    <row r="5" spans="1:17" ht="13.5" customHeight="1">
      <c r="A5" s="73">
        <v>2</v>
      </c>
      <c r="B5" s="49"/>
      <c r="C5" s="50" t="s">
        <v>145</v>
      </c>
      <c r="D5" s="63">
        <v>641</v>
      </c>
      <c r="E5" s="38" t="s">
        <v>146</v>
      </c>
      <c r="F5" s="39">
        <v>780000</v>
      </c>
      <c r="G5" s="64">
        <v>25891</v>
      </c>
      <c r="H5" s="64">
        <v>2244</v>
      </c>
      <c r="I5" s="251">
        <v>395000</v>
      </c>
      <c r="J5" s="251">
        <v>395000</v>
      </c>
      <c r="K5" s="252">
        <v>395000</v>
      </c>
      <c r="L5" s="253"/>
      <c r="M5" s="251"/>
      <c r="N5" s="251"/>
      <c r="O5" s="254"/>
      <c r="P5" s="1"/>
      <c r="Q5" s="1"/>
    </row>
    <row r="6" spans="1:17" ht="13.5" customHeight="1">
      <c r="A6" s="73">
        <v>3</v>
      </c>
      <c r="B6" s="84"/>
      <c r="C6" s="50" t="s">
        <v>145</v>
      </c>
      <c r="D6" s="37">
        <v>721</v>
      </c>
      <c r="E6" s="38" t="s">
        <v>272</v>
      </c>
      <c r="F6" s="39"/>
      <c r="G6" s="64"/>
      <c r="H6" s="64"/>
      <c r="I6" s="251"/>
      <c r="J6" s="251"/>
      <c r="K6" s="252"/>
      <c r="L6" s="253"/>
      <c r="M6" s="251">
        <v>250000</v>
      </c>
      <c r="N6" s="251">
        <v>0</v>
      </c>
      <c r="O6" s="254">
        <v>0</v>
      </c>
      <c r="P6" s="1"/>
      <c r="Q6" s="1"/>
    </row>
    <row r="7" spans="1:15" ht="13.5">
      <c r="A7" s="72">
        <v>4</v>
      </c>
      <c r="B7" s="320" t="s">
        <v>152</v>
      </c>
      <c r="C7" s="310"/>
      <c r="D7" s="310"/>
      <c r="E7" s="310"/>
      <c r="F7" s="40">
        <f>SUM(F9:F11)</f>
        <v>47000</v>
      </c>
      <c r="G7" s="40">
        <f>SUM(G9:G11)</f>
        <v>1359</v>
      </c>
      <c r="H7" s="40">
        <f>SUM(H9:H11)</f>
        <v>1508</v>
      </c>
      <c r="I7" s="247">
        <f>SUM(I8:I11)</f>
        <v>65500</v>
      </c>
      <c r="J7" s="247">
        <f>SUM(J8:J11)</f>
        <v>65500</v>
      </c>
      <c r="K7" s="248">
        <f>SUM(K8:K11)</f>
        <v>65500</v>
      </c>
      <c r="L7" s="249">
        <f>SUM(L9:L11)</f>
        <v>0</v>
      </c>
      <c r="M7" s="247">
        <f>SUM(M9:M11)</f>
        <v>0</v>
      </c>
      <c r="N7" s="247">
        <f>SUM(N9:N11)</f>
        <v>0</v>
      </c>
      <c r="O7" s="250">
        <f>SUM(O9:O11)</f>
        <v>0</v>
      </c>
    </row>
    <row r="8" spans="1:15" ht="12.75">
      <c r="A8" s="72">
        <v>5</v>
      </c>
      <c r="B8" s="130"/>
      <c r="C8" s="138" t="s">
        <v>145</v>
      </c>
      <c r="D8" s="131">
        <v>620</v>
      </c>
      <c r="E8" s="132" t="s">
        <v>91</v>
      </c>
      <c r="F8" s="133"/>
      <c r="G8" s="133"/>
      <c r="H8" s="133"/>
      <c r="I8" s="278">
        <v>4500</v>
      </c>
      <c r="J8" s="278">
        <v>4500</v>
      </c>
      <c r="K8" s="279">
        <v>4500</v>
      </c>
      <c r="L8" s="283"/>
      <c r="M8" s="278"/>
      <c r="N8" s="278"/>
      <c r="O8" s="284"/>
    </row>
    <row r="9" spans="1:17" ht="13.5" customHeight="1">
      <c r="A9" s="73">
        <v>6</v>
      </c>
      <c r="B9" s="49"/>
      <c r="C9" s="125" t="s">
        <v>145</v>
      </c>
      <c r="D9" s="126">
        <v>633</v>
      </c>
      <c r="E9" s="38" t="s">
        <v>212</v>
      </c>
      <c r="F9" s="39">
        <v>40000</v>
      </c>
      <c r="G9" s="39">
        <v>1235</v>
      </c>
      <c r="H9" s="39">
        <v>1250</v>
      </c>
      <c r="I9" s="255">
        <v>1000</v>
      </c>
      <c r="J9" s="255">
        <v>1000</v>
      </c>
      <c r="K9" s="256">
        <v>1000</v>
      </c>
      <c r="L9" s="257"/>
      <c r="M9" s="255"/>
      <c r="N9" s="255"/>
      <c r="O9" s="258"/>
      <c r="P9" s="1"/>
      <c r="Q9" s="1"/>
    </row>
    <row r="10" spans="1:17" ht="12.75">
      <c r="A10" s="72">
        <v>7</v>
      </c>
      <c r="B10" s="49"/>
      <c r="C10" s="125" t="s">
        <v>145</v>
      </c>
      <c r="D10" s="126">
        <v>637</v>
      </c>
      <c r="E10" s="38" t="s">
        <v>150</v>
      </c>
      <c r="F10" s="39">
        <v>4000</v>
      </c>
      <c r="G10" s="39">
        <v>0</v>
      </c>
      <c r="H10" s="39">
        <v>133</v>
      </c>
      <c r="I10" s="255">
        <v>45000</v>
      </c>
      <c r="J10" s="255">
        <v>45000</v>
      </c>
      <c r="K10" s="256">
        <v>45000</v>
      </c>
      <c r="L10" s="257"/>
      <c r="M10" s="255"/>
      <c r="N10" s="255"/>
      <c r="O10" s="258"/>
      <c r="P10" s="1"/>
      <c r="Q10" s="1"/>
    </row>
    <row r="11" spans="1:17" ht="13.5" customHeight="1">
      <c r="A11" s="73">
        <v>8</v>
      </c>
      <c r="B11" s="49"/>
      <c r="C11" s="125" t="s">
        <v>145</v>
      </c>
      <c r="D11" s="126">
        <v>637</v>
      </c>
      <c r="E11" s="38" t="s">
        <v>151</v>
      </c>
      <c r="F11" s="39">
        <v>3000</v>
      </c>
      <c r="G11" s="39">
        <v>124</v>
      </c>
      <c r="H11" s="39">
        <v>125</v>
      </c>
      <c r="I11" s="255">
        <v>15000</v>
      </c>
      <c r="J11" s="255">
        <v>15000</v>
      </c>
      <c r="K11" s="256">
        <v>15000</v>
      </c>
      <c r="L11" s="257"/>
      <c r="M11" s="255"/>
      <c r="N11" s="255"/>
      <c r="O11" s="258"/>
      <c r="P11" s="1"/>
      <c r="Q11" s="1"/>
    </row>
    <row r="12" spans="1:15" ht="13.5">
      <c r="A12" s="73">
        <v>9</v>
      </c>
      <c r="B12" s="320" t="s">
        <v>153</v>
      </c>
      <c r="C12" s="310"/>
      <c r="D12" s="310"/>
      <c r="E12" s="310"/>
      <c r="F12" s="40">
        <f aca="true" t="shared" si="0" ref="F12:O12">F13</f>
        <v>17000</v>
      </c>
      <c r="G12" s="40">
        <f t="shared" si="0"/>
        <v>825</v>
      </c>
      <c r="H12" s="40">
        <f t="shared" si="0"/>
        <v>950</v>
      </c>
      <c r="I12" s="247">
        <f t="shared" si="0"/>
        <v>60000</v>
      </c>
      <c r="J12" s="247">
        <f t="shared" si="0"/>
        <v>60000</v>
      </c>
      <c r="K12" s="248">
        <f t="shared" si="0"/>
        <v>60000</v>
      </c>
      <c r="L12" s="249">
        <f t="shared" si="0"/>
        <v>0</v>
      </c>
      <c r="M12" s="247">
        <f t="shared" si="0"/>
        <v>0</v>
      </c>
      <c r="N12" s="247">
        <f t="shared" si="0"/>
        <v>0</v>
      </c>
      <c r="O12" s="250">
        <f t="shared" si="0"/>
        <v>0</v>
      </c>
    </row>
    <row r="13" spans="1:17" ht="13.5" customHeight="1" thickBot="1">
      <c r="A13" s="85">
        <v>10</v>
      </c>
      <c r="B13" s="43"/>
      <c r="C13" s="51" t="s">
        <v>145</v>
      </c>
      <c r="D13" s="45">
        <v>642</v>
      </c>
      <c r="E13" s="115" t="s">
        <v>148</v>
      </c>
      <c r="F13" s="46">
        <v>17000</v>
      </c>
      <c r="G13" s="46">
        <v>825</v>
      </c>
      <c r="H13" s="46">
        <v>950</v>
      </c>
      <c r="I13" s="259">
        <v>60000</v>
      </c>
      <c r="J13" s="259">
        <v>60000</v>
      </c>
      <c r="K13" s="260">
        <v>60000</v>
      </c>
      <c r="L13" s="261"/>
      <c r="M13" s="259"/>
      <c r="N13" s="259"/>
      <c r="O13" s="262"/>
      <c r="P13" s="1"/>
      <c r="Q13" s="1"/>
    </row>
    <row r="14" spans="1:15" ht="13.5">
      <c r="A14" s="47"/>
      <c r="B14" s="308" t="s">
        <v>71</v>
      </c>
      <c r="C14" s="308"/>
      <c r="D14" s="308"/>
      <c r="E14" s="47"/>
      <c r="F14" s="48" t="e">
        <f>F4+#REF!+F7+F12+#REF!+#REF!</f>
        <v>#REF!</v>
      </c>
      <c r="G14" s="48" t="e">
        <f>G4+#REF!+G7+G12+#REF!+#REF!</f>
        <v>#REF!</v>
      </c>
      <c r="H14" s="48" t="e">
        <f>H4+#REF!+H7+H12+#REF!+#REF!</f>
        <v>#REF!</v>
      </c>
      <c r="I14" s="263">
        <f>I4+I7+I12</f>
        <v>520500</v>
      </c>
      <c r="J14" s="263">
        <f>J4+J7+J12</f>
        <v>520500</v>
      </c>
      <c r="K14" s="263">
        <f>K4+K7+K12</f>
        <v>520500</v>
      </c>
      <c r="L14" s="263" t="e">
        <f>L4+#REF!+L7+L12+#REF!+#REF!</f>
        <v>#REF!</v>
      </c>
      <c r="M14" s="263">
        <f>M4+M7+M12</f>
        <v>250000</v>
      </c>
      <c r="N14" s="263">
        <f>N4+N7+N12</f>
        <v>0</v>
      </c>
      <c r="O14" s="263">
        <f>O4+O7+O12</f>
        <v>0</v>
      </c>
    </row>
  </sheetData>
  <sheetProtection/>
  <mergeCells count="11">
    <mergeCell ref="H2:K2"/>
    <mergeCell ref="L2:O2"/>
    <mergeCell ref="E2:E3"/>
    <mergeCell ref="A2:A3"/>
    <mergeCell ref="B2:B3"/>
    <mergeCell ref="C2:C3"/>
    <mergeCell ref="D2:D3"/>
    <mergeCell ref="B4:E4"/>
    <mergeCell ref="B14:D14"/>
    <mergeCell ref="B7:E7"/>
    <mergeCell ref="B12:E1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6" width="9.140625" style="0" hidden="1" customWidth="1"/>
    <col min="7" max="9" width="10.8515625" style="0" customWidth="1"/>
    <col min="10" max="10" width="9.140625" style="0" hidden="1" customWidth="1"/>
    <col min="11" max="13" width="8.7109375" style="0" customWidth="1"/>
  </cols>
  <sheetData>
    <row r="1" spans="1:13" ht="18" customHeight="1" thickBot="1">
      <c r="A1" s="52"/>
      <c r="B1" s="54"/>
      <c r="C1" s="53" t="s">
        <v>44</v>
      </c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05" t="s">
        <v>22</v>
      </c>
      <c r="G2" s="306"/>
      <c r="H2" s="306"/>
      <c r="I2" s="307"/>
      <c r="J2" s="306" t="s">
        <v>23</v>
      </c>
      <c r="K2" s="306"/>
      <c r="L2" s="306"/>
      <c r="M2" s="313"/>
    </row>
    <row r="3" spans="1:13" ht="24.75" customHeight="1">
      <c r="A3" s="319"/>
      <c r="B3" s="304"/>
      <c r="C3" s="302"/>
      <c r="D3" s="304"/>
      <c r="E3" s="312"/>
      <c r="F3" s="107" t="s">
        <v>31</v>
      </c>
      <c r="G3" s="106">
        <v>2018</v>
      </c>
      <c r="H3" s="106">
        <v>2019</v>
      </c>
      <c r="I3" s="35">
        <v>2020</v>
      </c>
      <c r="J3" s="56" t="s">
        <v>31</v>
      </c>
      <c r="K3" s="106">
        <v>2018</v>
      </c>
      <c r="L3" s="106">
        <v>2019</v>
      </c>
      <c r="M3" s="57">
        <v>2020</v>
      </c>
    </row>
    <row r="4" spans="1:13" ht="13.5">
      <c r="A4" s="72">
        <v>1</v>
      </c>
      <c r="B4" s="320" t="s">
        <v>72</v>
      </c>
      <c r="C4" s="310"/>
      <c r="D4" s="310"/>
      <c r="E4" s="310"/>
      <c r="F4" s="40">
        <f aca="true" t="shared" si="0" ref="F4:M4">SUM(F5:F5)</f>
        <v>2244</v>
      </c>
      <c r="G4" s="247">
        <f t="shared" si="0"/>
        <v>295000</v>
      </c>
      <c r="H4" s="247">
        <f t="shared" si="0"/>
        <v>295000</v>
      </c>
      <c r="I4" s="248">
        <f t="shared" si="0"/>
        <v>295000</v>
      </c>
      <c r="J4" s="59">
        <f t="shared" si="0"/>
        <v>0</v>
      </c>
      <c r="K4" s="40">
        <f t="shared" si="0"/>
        <v>0</v>
      </c>
      <c r="L4" s="40">
        <f t="shared" si="0"/>
        <v>0</v>
      </c>
      <c r="M4" s="60">
        <f t="shared" si="0"/>
        <v>0</v>
      </c>
    </row>
    <row r="5" spans="1:15" ht="13.5" customHeight="1">
      <c r="A5" s="73">
        <v>2</v>
      </c>
      <c r="B5" s="49"/>
      <c r="C5" s="50" t="s">
        <v>235</v>
      </c>
      <c r="D5" s="63">
        <v>635</v>
      </c>
      <c r="E5" s="38" t="s">
        <v>154</v>
      </c>
      <c r="F5" s="64">
        <v>2244</v>
      </c>
      <c r="G5" s="251">
        <v>295000</v>
      </c>
      <c r="H5" s="251">
        <v>295000</v>
      </c>
      <c r="I5" s="252">
        <v>295000</v>
      </c>
      <c r="J5" s="65"/>
      <c r="K5" s="64"/>
      <c r="L5" s="64"/>
      <c r="M5" s="66"/>
      <c r="N5" s="1"/>
      <c r="O5" s="1"/>
    </row>
    <row r="6" spans="1:13" ht="13.5">
      <c r="A6" s="72">
        <v>3</v>
      </c>
      <c r="B6" s="320" t="s">
        <v>73</v>
      </c>
      <c r="C6" s="310"/>
      <c r="D6" s="310"/>
      <c r="E6" s="310"/>
      <c r="F6" s="40">
        <f>SUM(F7:F21)</f>
        <v>1700</v>
      </c>
      <c r="G6" s="247">
        <f aca="true" t="shared" si="1" ref="G6:M6">SUM(G7)</f>
        <v>10000</v>
      </c>
      <c r="H6" s="247">
        <f t="shared" si="1"/>
        <v>10000</v>
      </c>
      <c r="I6" s="248">
        <f t="shared" si="1"/>
        <v>10000</v>
      </c>
      <c r="J6" s="59">
        <f t="shared" si="1"/>
        <v>0</v>
      </c>
      <c r="K6" s="40">
        <f t="shared" si="1"/>
        <v>0</v>
      </c>
      <c r="L6" s="40">
        <f t="shared" si="1"/>
        <v>0</v>
      </c>
      <c r="M6" s="60">
        <f t="shared" si="1"/>
        <v>0</v>
      </c>
    </row>
    <row r="7" spans="1:15" ht="13.5" customHeight="1">
      <c r="A7" s="73">
        <v>4</v>
      </c>
      <c r="B7" s="49"/>
      <c r="C7" s="50" t="s">
        <v>155</v>
      </c>
      <c r="D7" s="63">
        <v>637</v>
      </c>
      <c r="E7" s="38" t="s">
        <v>156</v>
      </c>
      <c r="F7" s="39">
        <v>0</v>
      </c>
      <c r="G7" s="255">
        <v>10000</v>
      </c>
      <c r="H7" s="255">
        <v>10000</v>
      </c>
      <c r="I7" s="256">
        <v>10000</v>
      </c>
      <c r="J7" s="67"/>
      <c r="K7" s="39"/>
      <c r="L7" s="39"/>
      <c r="M7" s="68"/>
      <c r="N7" s="1"/>
      <c r="O7" s="1"/>
    </row>
    <row r="8" spans="1:15" ht="13.5" customHeight="1">
      <c r="A8" s="73">
        <v>5</v>
      </c>
      <c r="B8" s="320" t="s">
        <v>157</v>
      </c>
      <c r="C8" s="310"/>
      <c r="D8" s="310"/>
      <c r="E8" s="310"/>
      <c r="F8" s="40">
        <f>SUM(F9:F24)</f>
        <v>850</v>
      </c>
      <c r="G8" s="247">
        <f>SUM(G9:G14)</f>
        <v>34721</v>
      </c>
      <c r="H8" s="247">
        <f>SUM(H9:H14)</f>
        <v>34721</v>
      </c>
      <c r="I8" s="248">
        <f>SUM(I9:I14)</f>
        <v>34721</v>
      </c>
      <c r="J8" s="59">
        <f>SUM(J9:J12)</f>
        <v>0</v>
      </c>
      <c r="K8" s="40">
        <f>SUM(K9:K12)</f>
        <v>0</v>
      </c>
      <c r="L8" s="40">
        <f>SUM(L9:L12)</f>
        <v>0</v>
      </c>
      <c r="M8" s="60">
        <f>SUM(M9:M12)</f>
        <v>0</v>
      </c>
      <c r="N8" s="1"/>
      <c r="O8" s="1"/>
    </row>
    <row r="9" spans="1:15" ht="13.5" customHeight="1">
      <c r="A9" s="72">
        <v>6</v>
      </c>
      <c r="B9" s="49"/>
      <c r="C9" s="50" t="s">
        <v>158</v>
      </c>
      <c r="D9" s="63">
        <v>610</v>
      </c>
      <c r="E9" s="38" t="s">
        <v>90</v>
      </c>
      <c r="F9" s="39">
        <v>10</v>
      </c>
      <c r="G9" s="255">
        <v>10060</v>
      </c>
      <c r="H9" s="255">
        <v>10060</v>
      </c>
      <c r="I9" s="256">
        <v>10060</v>
      </c>
      <c r="J9" s="67"/>
      <c r="K9" s="39"/>
      <c r="L9" s="39"/>
      <c r="M9" s="68"/>
      <c r="N9" s="1"/>
      <c r="O9" s="1"/>
    </row>
    <row r="10" spans="1:15" ht="13.5" customHeight="1">
      <c r="A10" s="86">
        <v>7</v>
      </c>
      <c r="B10" s="87"/>
      <c r="C10" s="50" t="s">
        <v>158</v>
      </c>
      <c r="D10" s="88">
        <v>620</v>
      </c>
      <c r="E10" s="134" t="s">
        <v>91</v>
      </c>
      <c r="F10" s="89"/>
      <c r="G10" s="290">
        <v>3538</v>
      </c>
      <c r="H10" s="290">
        <v>3538</v>
      </c>
      <c r="I10" s="291">
        <v>3538</v>
      </c>
      <c r="J10" s="90"/>
      <c r="K10" s="89"/>
      <c r="L10" s="89"/>
      <c r="M10" s="91"/>
      <c r="N10" s="1"/>
      <c r="O10" s="1"/>
    </row>
    <row r="11" spans="1:15" ht="13.5" customHeight="1">
      <c r="A11" s="86">
        <v>8</v>
      </c>
      <c r="B11" s="87"/>
      <c r="C11" s="50" t="s">
        <v>158</v>
      </c>
      <c r="D11" s="88">
        <v>627</v>
      </c>
      <c r="E11" s="134" t="s">
        <v>116</v>
      </c>
      <c r="F11" s="89"/>
      <c r="G11" s="290">
        <v>222</v>
      </c>
      <c r="H11" s="290">
        <v>222</v>
      </c>
      <c r="I11" s="291">
        <v>222</v>
      </c>
      <c r="J11" s="90"/>
      <c r="K11" s="89"/>
      <c r="L11" s="89"/>
      <c r="M11" s="91"/>
      <c r="N11" s="1"/>
      <c r="O11" s="1"/>
    </row>
    <row r="12" spans="1:15" ht="13.5" customHeight="1">
      <c r="A12" s="86">
        <v>9</v>
      </c>
      <c r="B12" s="87"/>
      <c r="C12" s="50" t="s">
        <v>158</v>
      </c>
      <c r="D12" s="88">
        <v>637</v>
      </c>
      <c r="E12" s="134" t="s">
        <v>159</v>
      </c>
      <c r="F12" s="89"/>
      <c r="G12" s="290">
        <v>701</v>
      </c>
      <c r="H12" s="290">
        <v>701</v>
      </c>
      <c r="I12" s="291">
        <v>701</v>
      </c>
      <c r="J12" s="90"/>
      <c r="K12" s="89"/>
      <c r="L12" s="89"/>
      <c r="M12" s="91"/>
      <c r="N12" s="1"/>
      <c r="O12" s="1"/>
    </row>
    <row r="13" spans="1:15" ht="13.5" customHeight="1">
      <c r="A13" s="86">
        <v>10</v>
      </c>
      <c r="B13" s="143"/>
      <c r="C13" s="50" t="s">
        <v>158</v>
      </c>
      <c r="D13" s="144">
        <v>642</v>
      </c>
      <c r="E13" s="38" t="s">
        <v>92</v>
      </c>
      <c r="F13" s="89"/>
      <c r="G13" s="290">
        <v>100</v>
      </c>
      <c r="H13" s="290">
        <v>100</v>
      </c>
      <c r="I13" s="291">
        <v>100</v>
      </c>
      <c r="J13" s="90"/>
      <c r="K13" s="89"/>
      <c r="L13" s="89"/>
      <c r="M13" s="91"/>
      <c r="N13" s="1"/>
      <c r="O13" s="1"/>
    </row>
    <row r="14" spans="1:15" ht="13.5" customHeight="1">
      <c r="A14" s="86">
        <v>11</v>
      </c>
      <c r="B14" s="49"/>
      <c r="C14" s="79" t="s">
        <v>235</v>
      </c>
      <c r="D14" s="63">
        <v>630</v>
      </c>
      <c r="E14" s="80" t="s">
        <v>257</v>
      </c>
      <c r="F14" s="89"/>
      <c r="G14" s="290">
        <v>20100</v>
      </c>
      <c r="H14" s="290">
        <v>20100</v>
      </c>
      <c r="I14" s="291">
        <v>20100</v>
      </c>
      <c r="J14" s="90"/>
      <c r="K14" s="89"/>
      <c r="L14" s="89"/>
      <c r="M14" s="91"/>
      <c r="N14" s="1"/>
      <c r="O14" s="1"/>
    </row>
    <row r="15" spans="1:15" ht="13.5" customHeight="1">
      <c r="A15" s="86">
        <v>12</v>
      </c>
      <c r="B15" s="320" t="s">
        <v>160</v>
      </c>
      <c r="C15" s="310"/>
      <c r="D15" s="310"/>
      <c r="E15" s="310"/>
      <c r="F15" s="40">
        <f>SUM(F16:F31)</f>
        <v>420</v>
      </c>
      <c r="G15" s="247">
        <f>SUM(G16:G22)</f>
        <v>136052</v>
      </c>
      <c r="H15" s="247">
        <f>SUM(H16:H22)</f>
        <v>136052</v>
      </c>
      <c r="I15" s="248">
        <f>SUM(I16:I22)</f>
        <v>136052</v>
      </c>
      <c r="J15" s="59">
        <f>SUM(J16:J21)</f>
        <v>0</v>
      </c>
      <c r="K15" s="40">
        <f>SUM(K16:K21)</f>
        <v>0</v>
      </c>
      <c r="L15" s="40">
        <f>SUM(L16:L21)</f>
        <v>0</v>
      </c>
      <c r="M15" s="60">
        <f>SUM(M16:M21)</f>
        <v>0</v>
      </c>
      <c r="N15" s="1"/>
      <c r="O15" s="1"/>
    </row>
    <row r="16" spans="1:15" ht="13.5" customHeight="1">
      <c r="A16" s="86">
        <v>13</v>
      </c>
      <c r="B16" s="87"/>
      <c r="C16" s="50" t="s">
        <v>158</v>
      </c>
      <c r="D16" s="88">
        <v>610</v>
      </c>
      <c r="E16" s="134" t="s">
        <v>90</v>
      </c>
      <c r="F16" s="89"/>
      <c r="G16" s="290">
        <v>88400</v>
      </c>
      <c r="H16" s="290">
        <v>88400</v>
      </c>
      <c r="I16" s="291">
        <v>88400</v>
      </c>
      <c r="J16" s="90"/>
      <c r="K16" s="89"/>
      <c r="L16" s="89"/>
      <c r="M16" s="91"/>
      <c r="N16" s="1"/>
      <c r="O16" s="1"/>
    </row>
    <row r="17" spans="1:15" ht="13.5" customHeight="1">
      <c r="A17" s="86">
        <v>14</v>
      </c>
      <c r="B17" s="87"/>
      <c r="C17" s="50" t="s">
        <v>158</v>
      </c>
      <c r="D17" s="88">
        <v>620</v>
      </c>
      <c r="E17" s="134" t="s">
        <v>91</v>
      </c>
      <c r="F17" s="89"/>
      <c r="G17" s="290">
        <v>30896</v>
      </c>
      <c r="H17" s="290">
        <v>30896</v>
      </c>
      <c r="I17" s="291">
        <v>30896</v>
      </c>
      <c r="J17" s="90"/>
      <c r="K17" s="89"/>
      <c r="L17" s="89"/>
      <c r="M17" s="91"/>
      <c r="N17" s="1"/>
      <c r="O17" s="1"/>
    </row>
    <row r="18" spans="1:15" ht="13.5" customHeight="1">
      <c r="A18" s="86">
        <v>15</v>
      </c>
      <c r="B18" s="87"/>
      <c r="C18" s="50" t="s">
        <v>158</v>
      </c>
      <c r="D18" s="88">
        <v>633</v>
      </c>
      <c r="E18" s="134" t="s">
        <v>85</v>
      </c>
      <c r="F18" s="89"/>
      <c r="G18" s="290">
        <v>3800</v>
      </c>
      <c r="H18" s="290">
        <v>3800</v>
      </c>
      <c r="I18" s="291">
        <v>3800</v>
      </c>
      <c r="J18" s="90"/>
      <c r="K18" s="89"/>
      <c r="L18" s="89"/>
      <c r="M18" s="91"/>
      <c r="N18" s="1"/>
      <c r="O18" s="1"/>
    </row>
    <row r="19" spans="1:15" ht="13.5" customHeight="1">
      <c r="A19" s="86">
        <v>16</v>
      </c>
      <c r="B19" s="87"/>
      <c r="C19" s="50" t="s">
        <v>158</v>
      </c>
      <c r="D19" s="88">
        <v>635</v>
      </c>
      <c r="E19" s="134" t="s">
        <v>123</v>
      </c>
      <c r="F19" s="89"/>
      <c r="G19" s="290">
        <v>50</v>
      </c>
      <c r="H19" s="290">
        <v>50</v>
      </c>
      <c r="I19" s="291">
        <v>50</v>
      </c>
      <c r="J19" s="90"/>
      <c r="K19" s="89"/>
      <c r="L19" s="89"/>
      <c r="M19" s="91"/>
      <c r="N19" s="1"/>
      <c r="O19" s="1"/>
    </row>
    <row r="20" spans="1:15" ht="13.5" customHeight="1">
      <c r="A20" s="86">
        <v>17</v>
      </c>
      <c r="B20" s="87"/>
      <c r="C20" s="50" t="s">
        <v>158</v>
      </c>
      <c r="D20" s="88">
        <v>636</v>
      </c>
      <c r="E20" s="134" t="s">
        <v>161</v>
      </c>
      <c r="F20" s="89"/>
      <c r="G20" s="290">
        <v>2400</v>
      </c>
      <c r="H20" s="290">
        <v>2400</v>
      </c>
      <c r="I20" s="291">
        <v>2400</v>
      </c>
      <c r="J20" s="90"/>
      <c r="K20" s="89"/>
      <c r="L20" s="89"/>
      <c r="M20" s="91"/>
      <c r="N20" s="1"/>
      <c r="O20" s="1"/>
    </row>
    <row r="21" spans="1:15" ht="13.5" customHeight="1">
      <c r="A21" s="75">
        <v>18</v>
      </c>
      <c r="B21" s="87"/>
      <c r="C21" s="129" t="s">
        <v>158</v>
      </c>
      <c r="D21" s="88">
        <v>637</v>
      </c>
      <c r="E21" s="134" t="s">
        <v>162</v>
      </c>
      <c r="F21" s="89">
        <v>420</v>
      </c>
      <c r="G21" s="290">
        <v>10006</v>
      </c>
      <c r="H21" s="290">
        <v>10006</v>
      </c>
      <c r="I21" s="291">
        <v>10006</v>
      </c>
      <c r="J21" s="90"/>
      <c r="K21" s="89"/>
      <c r="L21" s="39"/>
      <c r="M21" s="91"/>
      <c r="N21" s="1"/>
      <c r="O21" s="1"/>
    </row>
    <row r="22" spans="1:15" ht="13.5" customHeight="1" thickBot="1">
      <c r="A22" s="74">
        <v>19</v>
      </c>
      <c r="B22" s="43"/>
      <c r="C22" s="145" t="s">
        <v>158</v>
      </c>
      <c r="D22" s="45">
        <v>642</v>
      </c>
      <c r="E22" s="92" t="s">
        <v>92</v>
      </c>
      <c r="F22" s="93"/>
      <c r="G22" s="259">
        <v>500</v>
      </c>
      <c r="H22" s="292">
        <v>500</v>
      </c>
      <c r="I22" s="259">
        <v>500</v>
      </c>
      <c r="J22" s="93"/>
      <c r="K22" s="93"/>
      <c r="L22" s="46"/>
      <c r="M22" s="94"/>
      <c r="N22" s="1"/>
      <c r="O22" s="1"/>
    </row>
    <row r="23" spans="1:13" ht="13.5">
      <c r="A23" s="47"/>
      <c r="B23" s="308" t="s">
        <v>74</v>
      </c>
      <c r="C23" s="308"/>
      <c r="D23" s="308"/>
      <c r="E23" s="47"/>
      <c r="F23" s="48"/>
      <c r="G23" s="48">
        <f>G4+G6+G8+G15</f>
        <v>475773</v>
      </c>
      <c r="H23" s="48">
        <f>H4+H6+H8+H15</f>
        <v>475773</v>
      </c>
      <c r="I23" s="48">
        <f>I4+I6+I8+I15</f>
        <v>475773</v>
      </c>
      <c r="J23" s="48">
        <f>J4+J6</f>
        <v>0</v>
      </c>
      <c r="K23" s="48">
        <f>K4+K6+K8+K15</f>
        <v>0</v>
      </c>
      <c r="L23" s="48">
        <f>L4+L6+L8+L15</f>
        <v>0</v>
      </c>
      <c r="M23" s="48">
        <f>M4+M6+M8+M15</f>
        <v>0</v>
      </c>
    </row>
  </sheetData>
  <sheetProtection/>
  <mergeCells count="12">
    <mergeCell ref="J2:M2"/>
    <mergeCell ref="B4:E4"/>
    <mergeCell ref="A2:A3"/>
    <mergeCell ref="B2:B3"/>
    <mergeCell ref="C2:C3"/>
    <mergeCell ref="D2:D3"/>
    <mergeCell ref="B23:D23"/>
    <mergeCell ref="B6:E6"/>
    <mergeCell ref="E2:E3"/>
    <mergeCell ref="F2:I2"/>
    <mergeCell ref="B8:E8"/>
    <mergeCell ref="B15:E15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45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241</v>
      </c>
      <c r="C4" s="310"/>
      <c r="D4" s="310"/>
      <c r="E4" s="310"/>
      <c r="F4" s="40">
        <f aca="true" t="shared" si="0" ref="F4:O4">SUM(F6:F6)</f>
        <v>40000</v>
      </c>
      <c r="G4" s="40">
        <f t="shared" si="0"/>
        <v>1235</v>
      </c>
      <c r="H4" s="40">
        <f t="shared" si="0"/>
        <v>1250</v>
      </c>
      <c r="I4" s="247">
        <f>SUM(I5:I6)</f>
        <v>276000</v>
      </c>
      <c r="J4" s="247">
        <f>SUM(J5:J6)</f>
        <v>296000</v>
      </c>
      <c r="K4" s="248">
        <f>SUM(K5:K6)</f>
        <v>296000</v>
      </c>
      <c r="L4" s="59">
        <f t="shared" si="0"/>
        <v>0</v>
      </c>
      <c r="M4" s="40">
        <f t="shared" si="0"/>
        <v>0</v>
      </c>
      <c r="N4" s="40">
        <f t="shared" si="0"/>
        <v>0</v>
      </c>
      <c r="O4" s="60">
        <f t="shared" si="0"/>
        <v>0</v>
      </c>
    </row>
    <row r="5" spans="1:15" ht="12.75">
      <c r="A5" s="86">
        <v>2</v>
      </c>
      <c r="B5" s="154"/>
      <c r="C5" s="138" t="s">
        <v>140</v>
      </c>
      <c r="D5" s="155">
        <v>635</v>
      </c>
      <c r="E5" s="138" t="s">
        <v>268</v>
      </c>
      <c r="F5" s="156"/>
      <c r="G5" s="156"/>
      <c r="H5" s="156"/>
      <c r="I5" s="293">
        <v>10000</v>
      </c>
      <c r="J5" s="293">
        <v>30000</v>
      </c>
      <c r="K5" s="294">
        <v>30000</v>
      </c>
      <c r="L5" s="157"/>
      <c r="M5" s="156"/>
      <c r="N5" s="156"/>
      <c r="O5" s="158"/>
    </row>
    <row r="6" spans="1:17" ht="13.5" customHeight="1" thickBot="1">
      <c r="A6" s="74">
        <v>3</v>
      </c>
      <c r="B6" s="43"/>
      <c r="C6" s="146" t="s">
        <v>140</v>
      </c>
      <c r="D6" s="147">
        <v>637</v>
      </c>
      <c r="E6" s="115" t="s">
        <v>217</v>
      </c>
      <c r="F6" s="46">
        <v>40000</v>
      </c>
      <c r="G6" s="46">
        <v>1235</v>
      </c>
      <c r="H6" s="46">
        <v>1250</v>
      </c>
      <c r="I6" s="259">
        <v>266000</v>
      </c>
      <c r="J6" s="259">
        <v>266000</v>
      </c>
      <c r="K6" s="260">
        <v>266000</v>
      </c>
      <c r="L6" s="70"/>
      <c r="M6" s="46"/>
      <c r="N6" s="46"/>
      <c r="O6" s="71"/>
      <c r="P6" s="1"/>
      <c r="Q6" s="1"/>
    </row>
    <row r="7" spans="1:15" ht="13.5">
      <c r="A7" s="47"/>
      <c r="B7" s="308" t="s">
        <v>75</v>
      </c>
      <c r="C7" s="308"/>
      <c r="D7" s="308"/>
      <c r="E7" s="47"/>
      <c r="F7" s="48" t="e">
        <f>#REF!+#REF!+F4+#REF!+#REF!+#REF!</f>
        <v>#REF!</v>
      </c>
      <c r="G7" s="48" t="e">
        <f>#REF!+#REF!+G4+#REF!+#REF!+#REF!</f>
        <v>#REF!</v>
      </c>
      <c r="H7" s="48" t="e">
        <f>#REF!+#REF!+H4+#REF!+#REF!+#REF!</f>
        <v>#REF!</v>
      </c>
      <c r="I7" s="263">
        <f>I4</f>
        <v>276000</v>
      </c>
      <c r="J7" s="263">
        <f>J4</f>
        <v>296000</v>
      </c>
      <c r="K7" s="263">
        <f>K4</f>
        <v>296000</v>
      </c>
      <c r="L7" s="48" t="e">
        <f>#REF!+#REF!+L4+#REF!+#REF!+#REF!</f>
        <v>#REF!</v>
      </c>
      <c r="M7" s="48">
        <f>M4</f>
        <v>0</v>
      </c>
      <c r="N7" s="48">
        <f>N4</f>
        <v>0</v>
      </c>
      <c r="O7" s="48">
        <f>O4</f>
        <v>0</v>
      </c>
    </row>
    <row r="8" spans="1:15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</sheetData>
  <sheetProtection/>
  <mergeCells count="9">
    <mergeCell ref="B7:D7"/>
    <mergeCell ref="B4:E4"/>
    <mergeCell ref="E2:E3"/>
    <mergeCell ref="H2:K2"/>
    <mergeCell ref="L2:O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U13" sqref="U13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46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214</v>
      </c>
      <c r="C4" s="310"/>
      <c r="D4" s="310"/>
      <c r="E4" s="310"/>
      <c r="F4" s="40" t="e">
        <f>SUM(#REF!)</f>
        <v>#REF!</v>
      </c>
      <c r="G4" s="40" t="e">
        <f>SUM(#REF!)</f>
        <v>#REF!</v>
      </c>
      <c r="H4" s="40">
        <f>SUM(H7:H7)</f>
        <v>2244</v>
      </c>
      <c r="I4" s="247">
        <f>SUM(I5:I9)</f>
        <v>257040</v>
      </c>
      <c r="J4" s="247">
        <f>SUM(J5:J9)</f>
        <v>257040</v>
      </c>
      <c r="K4" s="248">
        <f>SUM(K5:K9)</f>
        <v>257040</v>
      </c>
      <c r="L4" s="59">
        <f>SUM(L7:L7)</f>
        <v>0</v>
      </c>
      <c r="M4" s="40">
        <f>SUM(M7:M7)</f>
        <v>0</v>
      </c>
      <c r="N4" s="40">
        <f>SUM(N7:N7)</f>
        <v>0</v>
      </c>
      <c r="O4" s="60">
        <f>SUM(O7:O7)</f>
        <v>0</v>
      </c>
    </row>
    <row r="5" spans="1:15" ht="12.75">
      <c r="A5" s="72">
        <v>2</v>
      </c>
      <c r="B5" s="148"/>
      <c r="C5" s="138" t="s">
        <v>236</v>
      </c>
      <c r="D5" s="139">
        <v>620</v>
      </c>
      <c r="E5" s="138" t="s">
        <v>91</v>
      </c>
      <c r="F5" s="81"/>
      <c r="G5" s="81"/>
      <c r="H5" s="81"/>
      <c r="I5" s="278">
        <v>500</v>
      </c>
      <c r="J5" s="278">
        <v>500</v>
      </c>
      <c r="K5" s="279">
        <v>500</v>
      </c>
      <c r="L5" s="82"/>
      <c r="M5" s="81"/>
      <c r="N5" s="81"/>
      <c r="O5" s="83"/>
    </row>
    <row r="6" spans="1:15" ht="12.75">
      <c r="A6" s="72">
        <v>3</v>
      </c>
      <c r="B6" s="148"/>
      <c r="C6" s="138" t="s">
        <v>236</v>
      </c>
      <c r="D6" s="139">
        <v>637</v>
      </c>
      <c r="E6" s="138" t="s">
        <v>247</v>
      </c>
      <c r="F6" s="81"/>
      <c r="G6" s="81"/>
      <c r="H6" s="81"/>
      <c r="I6" s="278">
        <v>1500</v>
      </c>
      <c r="J6" s="278">
        <v>1500</v>
      </c>
      <c r="K6" s="279">
        <v>1500</v>
      </c>
      <c r="L6" s="82"/>
      <c r="M6" s="81"/>
      <c r="N6" s="81"/>
      <c r="O6" s="83"/>
    </row>
    <row r="7" spans="1:17" ht="13.5" customHeight="1">
      <c r="A7" s="73">
        <v>4</v>
      </c>
      <c r="B7" s="49"/>
      <c r="C7" s="50" t="s">
        <v>236</v>
      </c>
      <c r="D7" s="63">
        <v>642</v>
      </c>
      <c r="E7" s="38" t="s">
        <v>213</v>
      </c>
      <c r="F7" s="39">
        <v>780000</v>
      </c>
      <c r="G7" s="64">
        <v>25891</v>
      </c>
      <c r="H7" s="64">
        <v>2244</v>
      </c>
      <c r="I7" s="251">
        <v>213040</v>
      </c>
      <c r="J7" s="251">
        <v>213040</v>
      </c>
      <c r="K7" s="252">
        <v>213040</v>
      </c>
      <c r="L7" s="65"/>
      <c r="M7" s="64"/>
      <c r="N7" s="64"/>
      <c r="O7" s="66"/>
      <c r="P7" s="1"/>
      <c r="Q7" s="1"/>
    </row>
    <row r="8" spans="1:17" ht="13.5" customHeight="1">
      <c r="A8" s="73">
        <v>5</v>
      </c>
      <c r="B8" s="84"/>
      <c r="C8" s="50" t="s">
        <v>236</v>
      </c>
      <c r="D8" s="37">
        <v>634</v>
      </c>
      <c r="E8" s="38" t="s">
        <v>173</v>
      </c>
      <c r="F8" s="39"/>
      <c r="G8" s="64"/>
      <c r="H8" s="64"/>
      <c r="I8" s="251">
        <v>2500</v>
      </c>
      <c r="J8" s="251">
        <v>2500</v>
      </c>
      <c r="K8" s="252">
        <v>2500</v>
      </c>
      <c r="L8" s="65"/>
      <c r="M8" s="64"/>
      <c r="N8" s="64"/>
      <c r="O8" s="66"/>
      <c r="P8" s="1"/>
      <c r="Q8" s="1"/>
    </row>
    <row r="9" spans="1:17" ht="13.5" customHeight="1">
      <c r="A9" s="73">
        <v>6</v>
      </c>
      <c r="B9" s="84"/>
      <c r="C9" s="50" t="s">
        <v>236</v>
      </c>
      <c r="D9" s="37">
        <v>637</v>
      </c>
      <c r="E9" s="38" t="s">
        <v>174</v>
      </c>
      <c r="F9" s="39"/>
      <c r="G9" s="64"/>
      <c r="H9" s="64"/>
      <c r="I9" s="251">
        <v>39500</v>
      </c>
      <c r="J9" s="251">
        <v>39500</v>
      </c>
      <c r="K9" s="252">
        <v>39500</v>
      </c>
      <c r="L9" s="65"/>
      <c r="M9" s="64"/>
      <c r="N9" s="64"/>
      <c r="O9" s="66"/>
      <c r="P9" s="1"/>
      <c r="Q9" s="1"/>
    </row>
    <row r="10" spans="1:15" ht="13.5">
      <c r="A10" s="72">
        <v>7</v>
      </c>
      <c r="B10" s="320" t="s">
        <v>77</v>
      </c>
      <c r="C10" s="310"/>
      <c r="D10" s="310"/>
      <c r="E10" s="310"/>
      <c r="F10" s="40">
        <f aca="true" t="shared" si="0" ref="F10:O10">SUM(F11:F15)</f>
        <v>53000</v>
      </c>
      <c r="G10" s="40">
        <f t="shared" si="0"/>
        <v>2424</v>
      </c>
      <c r="H10" s="40">
        <f t="shared" si="0"/>
        <v>430</v>
      </c>
      <c r="I10" s="247">
        <f>SUM(I11:I15)</f>
        <v>13260</v>
      </c>
      <c r="J10" s="247">
        <f>SUM(J11:J15)</f>
        <v>13260</v>
      </c>
      <c r="K10" s="248">
        <f>SUM(K11:K15)</f>
        <v>13260</v>
      </c>
      <c r="L10" s="59">
        <f t="shared" si="0"/>
        <v>0</v>
      </c>
      <c r="M10" s="40">
        <f t="shared" si="0"/>
        <v>0</v>
      </c>
      <c r="N10" s="40">
        <f t="shared" si="0"/>
        <v>0</v>
      </c>
      <c r="O10" s="60">
        <f t="shared" si="0"/>
        <v>0</v>
      </c>
    </row>
    <row r="11" spans="1:17" ht="13.5" customHeight="1">
      <c r="A11" s="73">
        <v>8</v>
      </c>
      <c r="B11" s="49"/>
      <c r="C11" s="50" t="s">
        <v>164</v>
      </c>
      <c r="D11" s="63">
        <v>632</v>
      </c>
      <c r="E11" s="38" t="s">
        <v>95</v>
      </c>
      <c r="F11" s="39">
        <v>50000</v>
      </c>
      <c r="G11" s="39">
        <v>1755</v>
      </c>
      <c r="H11" s="39">
        <v>0</v>
      </c>
      <c r="I11" s="255">
        <v>800</v>
      </c>
      <c r="J11" s="255">
        <v>800</v>
      </c>
      <c r="K11" s="256">
        <v>800</v>
      </c>
      <c r="L11" s="67"/>
      <c r="M11" s="39"/>
      <c r="N11" s="39"/>
      <c r="O11" s="68"/>
      <c r="P11" s="1"/>
      <c r="Q11" s="1"/>
    </row>
    <row r="12" spans="1:17" ht="13.5" customHeight="1">
      <c r="A12" s="73">
        <v>9</v>
      </c>
      <c r="B12" s="49"/>
      <c r="C12" s="50" t="s">
        <v>164</v>
      </c>
      <c r="D12" s="63">
        <v>633</v>
      </c>
      <c r="E12" s="38" t="s">
        <v>85</v>
      </c>
      <c r="F12" s="39"/>
      <c r="G12" s="39"/>
      <c r="H12" s="39"/>
      <c r="I12" s="255">
        <v>400</v>
      </c>
      <c r="J12" s="255">
        <v>400</v>
      </c>
      <c r="K12" s="256">
        <v>400</v>
      </c>
      <c r="L12" s="67"/>
      <c r="M12" s="39"/>
      <c r="N12" s="39"/>
      <c r="O12" s="68"/>
      <c r="P12" s="1"/>
      <c r="Q12" s="1"/>
    </row>
    <row r="13" spans="1:17" ht="13.5" customHeight="1">
      <c r="A13" s="73">
        <v>10</v>
      </c>
      <c r="B13" s="49"/>
      <c r="C13" s="50" t="s">
        <v>164</v>
      </c>
      <c r="D13" s="63">
        <v>635</v>
      </c>
      <c r="E13" s="38" t="s">
        <v>165</v>
      </c>
      <c r="F13" s="39"/>
      <c r="G13" s="39"/>
      <c r="H13" s="39"/>
      <c r="I13" s="255">
        <v>300</v>
      </c>
      <c r="J13" s="255">
        <v>300</v>
      </c>
      <c r="K13" s="256">
        <v>300</v>
      </c>
      <c r="L13" s="67"/>
      <c r="M13" s="39"/>
      <c r="N13" s="39"/>
      <c r="O13" s="68"/>
      <c r="P13" s="1"/>
      <c r="Q13" s="1"/>
    </row>
    <row r="14" spans="1:17" ht="13.5" customHeight="1">
      <c r="A14" s="72">
        <v>11</v>
      </c>
      <c r="B14" s="49"/>
      <c r="C14" s="50" t="s">
        <v>164</v>
      </c>
      <c r="D14" s="63">
        <v>636</v>
      </c>
      <c r="E14" s="38" t="s">
        <v>166</v>
      </c>
      <c r="F14" s="39">
        <v>3000</v>
      </c>
      <c r="G14" s="39">
        <v>81</v>
      </c>
      <c r="H14" s="39">
        <v>10</v>
      </c>
      <c r="I14" s="255">
        <v>9000</v>
      </c>
      <c r="J14" s="255">
        <v>9000</v>
      </c>
      <c r="K14" s="256">
        <v>9000</v>
      </c>
      <c r="L14" s="67"/>
      <c r="M14" s="39"/>
      <c r="N14" s="39"/>
      <c r="O14" s="68"/>
      <c r="P14" s="1"/>
      <c r="Q14" s="1"/>
    </row>
    <row r="15" spans="1:17" ht="13.5" customHeight="1">
      <c r="A15" s="73">
        <v>12</v>
      </c>
      <c r="B15" s="49"/>
      <c r="C15" s="50" t="s">
        <v>164</v>
      </c>
      <c r="D15" s="63">
        <v>637</v>
      </c>
      <c r="E15" s="38" t="s">
        <v>210</v>
      </c>
      <c r="F15" s="39">
        <v>0</v>
      </c>
      <c r="G15" s="39">
        <v>588</v>
      </c>
      <c r="H15" s="39">
        <v>420</v>
      </c>
      <c r="I15" s="255">
        <v>2760</v>
      </c>
      <c r="J15" s="255">
        <v>2760</v>
      </c>
      <c r="K15" s="256">
        <v>2760</v>
      </c>
      <c r="L15" s="67"/>
      <c r="M15" s="39"/>
      <c r="N15" s="39"/>
      <c r="O15" s="68"/>
      <c r="P15" s="1"/>
      <c r="Q15" s="1"/>
    </row>
    <row r="16" spans="1:15" ht="13.5">
      <c r="A16" s="72">
        <v>13</v>
      </c>
      <c r="B16" s="320" t="s">
        <v>78</v>
      </c>
      <c r="C16" s="310"/>
      <c r="D16" s="310"/>
      <c r="E16" s="310"/>
      <c r="F16" s="40">
        <f>SUM(F17:F17)</f>
        <v>40000</v>
      </c>
      <c r="G16" s="40">
        <f>SUM(G17:G17)</f>
        <v>1235</v>
      </c>
      <c r="H16" s="40">
        <f>SUM(H17:H17)</f>
        <v>1250</v>
      </c>
      <c r="I16" s="247">
        <f>SUM(I17)</f>
        <v>500</v>
      </c>
      <c r="J16" s="247">
        <f>SUM(J17)</f>
        <v>500</v>
      </c>
      <c r="K16" s="248">
        <f>SUM(K17)</f>
        <v>500</v>
      </c>
      <c r="L16" s="59">
        <f>SUM(L17:L17)</f>
        <v>0</v>
      </c>
      <c r="M16" s="40">
        <f>SUM(M17:M17)</f>
        <v>0</v>
      </c>
      <c r="N16" s="40">
        <f>SUM(N17:N17)</f>
        <v>0</v>
      </c>
      <c r="O16" s="60">
        <f>SUM(O17:O17)</f>
        <v>0</v>
      </c>
    </row>
    <row r="17" spans="1:17" ht="13.5" customHeight="1">
      <c r="A17" s="73">
        <v>14</v>
      </c>
      <c r="B17" s="49"/>
      <c r="C17" s="125" t="s">
        <v>164</v>
      </c>
      <c r="D17" s="126">
        <v>642</v>
      </c>
      <c r="E17" s="38" t="s">
        <v>167</v>
      </c>
      <c r="F17" s="39">
        <v>40000</v>
      </c>
      <c r="G17" s="39">
        <v>1235</v>
      </c>
      <c r="H17" s="39">
        <v>1250</v>
      </c>
      <c r="I17" s="255">
        <v>500</v>
      </c>
      <c r="J17" s="255">
        <v>500</v>
      </c>
      <c r="K17" s="256">
        <v>500</v>
      </c>
      <c r="L17" s="67"/>
      <c r="M17" s="39"/>
      <c r="N17" s="39"/>
      <c r="O17" s="68"/>
      <c r="P17" s="1"/>
      <c r="Q17" s="1"/>
    </row>
    <row r="18" spans="1:15" ht="13.5">
      <c r="A18" s="73">
        <v>15</v>
      </c>
      <c r="B18" s="320" t="s">
        <v>79</v>
      </c>
      <c r="C18" s="310"/>
      <c r="D18" s="310"/>
      <c r="E18" s="310"/>
      <c r="F18" s="40">
        <f aca="true" t="shared" si="1" ref="F18:O18">F19</f>
        <v>17000</v>
      </c>
      <c r="G18" s="40">
        <f t="shared" si="1"/>
        <v>825</v>
      </c>
      <c r="H18" s="40">
        <f t="shared" si="1"/>
        <v>950</v>
      </c>
      <c r="I18" s="247">
        <f>SUM(I19:I29)</f>
        <v>142832</v>
      </c>
      <c r="J18" s="247">
        <f>SUM(J19:J29)</f>
        <v>142832</v>
      </c>
      <c r="K18" s="248">
        <f>SUM(K19:K29)</f>
        <v>142832</v>
      </c>
      <c r="L18" s="59">
        <f t="shared" si="1"/>
        <v>0</v>
      </c>
      <c r="M18" s="40">
        <f t="shared" si="1"/>
        <v>0</v>
      </c>
      <c r="N18" s="40">
        <f t="shared" si="1"/>
        <v>0</v>
      </c>
      <c r="O18" s="60">
        <f t="shared" si="1"/>
        <v>0</v>
      </c>
    </row>
    <row r="19" spans="1:17" ht="13.5" customHeight="1">
      <c r="A19" s="72">
        <v>16</v>
      </c>
      <c r="B19" s="49"/>
      <c r="C19" s="50" t="s">
        <v>164</v>
      </c>
      <c r="D19" s="63">
        <v>610</v>
      </c>
      <c r="E19" s="38" t="s">
        <v>90</v>
      </c>
      <c r="F19" s="39">
        <v>17000</v>
      </c>
      <c r="G19" s="39">
        <v>825</v>
      </c>
      <c r="H19" s="39">
        <v>950</v>
      </c>
      <c r="I19" s="255">
        <v>88381</v>
      </c>
      <c r="J19" s="255">
        <v>88381</v>
      </c>
      <c r="K19" s="256">
        <v>88381</v>
      </c>
      <c r="L19" s="67"/>
      <c r="M19" s="39"/>
      <c r="N19" s="39"/>
      <c r="O19" s="68"/>
      <c r="P19" s="1"/>
      <c r="Q19" s="1"/>
    </row>
    <row r="20" spans="1:17" ht="13.5" customHeight="1">
      <c r="A20" s="72">
        <v>17</v>
      </c>
      <c r="B20" s="84"/>
      <c r="C20" s="50" t="s">
        <v>164</v>
      </c>
      <c r="D20" s="37">
        <v>620</v>
      </c>
      <c r="E20" s="38" t="s">
        <v>91</v>
      </c>
      <c r="F20" s="39"/>
      <c r="G20" s="39"/>
      <c r="H20" s="39"/>
      <c r="I20" s="255">
        <v>31133</v>
      </c>
      <c r="J20" s="255">
        <v>31133</v>
      </c>
      <c r="K20" s="256">
        <v>31133</v>
      </c>
      <c r="L20" s="67"/>
      <c r="M20" s="39"/>
      <c r="N20" s="39"/>
      <c r="O20" s="68"/>
      <c r="P20" s="1"/>
      <c r="Q20" s="1"/>
    </row>
    <row r="21" spans="1:17" ht="13.5" customHeight="1">
      <c r="A21" s="72">
        <v>18</v>
      </c>
      <c r="B21" s="84"/>
      <c r="C21" s="50" t="s">
        <v>164</v>
      </c>
      <c r="D21" s="37">
        <v>627</v>
      </c>
      <c r="E21" s="38" t="s">
        <v>116</v>
      </c>
      <c r="F21" s="39"/>
      <c r="G21" s="39"/>
      <c r="H21" s="39"/>
      <c r="I21" s="255">
        <v>2442</v>
      </c>
      <c r="J21" s="255">
        <v>2442</v>
      </c>
      <c r="K21" s="256">
        <v>2442</v>
      </c>
      <c r="L21" s="67"/>
      <c r="M21" s="39"/>
      <c r="N21" s="39"/>
      <c r="O21" s="68"/>
      <c r="P21" s="1"/>
      <c r="Q21" s="1"/>
    </row>
    <row r="22" spans="1:17" ht="13.5" customHeight="1">
      <c r="A22" s="72">
        <v>19</v>
      </c>
      <c r="B22" s="84"/>
      <c r="C22" s="50" t="s">
        <v>164</v>
      </c>
      <c r="D22" s="37">
        <v>631</v>
      </c>
      <c r="E22" s="38" t="s">
        <v>97</v>
      </c>
      <c r="F22" s="39"/>
      <c r="G22" s="39"/>
      <c r="H22" s="39"/>
      <c r="I22" s="255">
        <v>100</v>
      </c>
      <c r="J22" s="255">
        <v>100</v>
      </c>
      <c r="K22" s="256">
        <v>100</v>
      </c>
      <c r="L22" s="67"/>
      <c r="M22" s="39"/>
      <c r="N22" s="39"/>
      <c r="O22" s="68"/>
      <c r="P22" s="1"/>
      <c r="Q22" s="1"/>
    </row>
    <row r="23" spans="1:17" ht="13.5" customHeight="1">
      <c r="A23" s="72">
        <v>20</v>
      </c>
      <c r="B23" s="84"/>
      <c r="C23" s="50" t="s">
        <v>164</v>
      </c>
      <c r="D23" s="37">
        <v>632</v>
      </c>
      <c r="E23" s="38" t="s">
        <v>95</v>
      </c>
      <c r="F23" s="39"/>
      <c r="G23" s="39"/>
      <c r="H23" s="39"/>
      <c r="I23" s="255">
        <v>1920</v>
      </c>
      <c r="J23" s="255">
        <v>1920</v>
      </c>
      <c r="K23" s="256">
        <v>1920</v>
      </c>
      <c r="L23" s="67"/>
      <c r="M23" s="39"/>
      <c r="N23" s="39"/>
      <c r="O23" s="68"/>
      <c r="P23" s="1"/>
      <c r="Q23" s="1"/>
    </row>
    <row r="24" spans="1:17" ht="13.5" customHeight="1">
      <c r="A24" s="72">
        <v>21</v>
      </c>
      <c r="B24" s="84"/>
      <c r="C24" s="50" t="s">
        <v>164</v>
      </c>
      <c r="D24" s="37">
        <v>633</v>
      </c>
      <c r="E24" s="38" t="s">
        <v>120</v>
      </c>
      <c r="F24" s="39"/>
      <c r="G24" s="39"/>
      <c r="H24" s="39"/>
      <c r="I24" s="255">
        <v>1050</v>
      </c>
      <c r="J24" s="255">
        <v>1050</v>
      </c>
      <c r="K24" s="256">
        <v>1050</v>
      </c>
      <c r="L24" s="67"/>
      <c r="M24" s="39"/>
      <c r="N24" s="39"/>
      <c r="O24" s="68"/>
      <c r="P24" s="1"/>
      <c r="Q24" s="1"/>
    </row>
    <row r="25" spans="1:17" ht="13.5" customHeight="1">
      <c r="A25" s="72">
        <v>22</v>
      </c>
      <c r="B25" s="84"/>
      <c r="C25" s="50" t="s">
        <v>164</v>
      </c>
      <c r="D25" s="37">
        <v>634</v>
      </c>
      <c r="E25" s="38" t="s">
        <v>128</v>
      </c>
      <c r="F25" s="39"/>
      <c r="G25" s="39"/>
      <c r="H25" s="39"/>
      <c r="I25" s="255">
        <v>2600</v>
      </c>
      <c r="J25" s="255">
        <v>2600</v>
      </c>
      <c r="K25" s="256">
        <v>2600</v>
      </c>
      <c r="L25" s="67"/>
      <c r="M25" s="39"/>
      <c r="N25" s="39"/>
      <c r="O25" s="68"/>
      <c r="P25" s="1"/>
      <c r="Q25" s="1"/>
    </row>
    <row r="26" spans="1:17" ht="13.5" customHeight="1">
      <c r="A26" s="72">
        <v>23</v>
      </c>
      <c r="B26" s="84"/>
      <c r="C26" s="50" t="s">
        <v>164</v>
      </c>
      <c r="D26" s="37">
        <v>635</v>
      </c>
      <c r="E26" s="38" t="s">
        <v>168</v>
      </c>
      <c r="F26" s="39"/>
      <c r="G26" s="39"/>
      <c r="H26" s="39"/>
      <c r="I26" s="255">
        <v>200</v>
      </c>
      <c r="J26" s="255">
        <v>200</v>
      </c>
      <c r="K26" s="256">
        <v>200</v>
      </c>
      <c r="L26" s="67"/>
      <c r="M26" s="39"/>
      <c r="N26" s="39"/>
      <c r="O26" s="68"/>
      <c r="P26" s="1"/>
      <c r="Q26" s="1"/>
    </row>
    <row r="27" spans="1:17" ht="13.5" customHeight="1">
      <c r="A27" s="72">
        <v>24</v>
      </c>
      <c r="B27" s="84"/>
      <c r="C27" s="50" t="s">
        <v>164</v>
      </c>
      <c r="D27" s="37">
        <v>636</v>
      </c>
      <c r="E27" s="38" t="s">
        <v>124</v>
      </c>
      <c r="F27" s="39"/>
      <c r="G27" s="39"/>
      <c r="H27" s="39"/>
      <c r="I27" s="255">
        <v>1100</v>
      </c>
      <c r="J27" s="255">
        <v>1100</v>
      </c>
      <c r="K27" s="256">
        <v>1100</v>
      </c>
      <c r="L27" s="67"/>
      <c r="M27" s="39"/>
      <c r="N27" s="39"/>
      <c r="O27" s="68"/>
      <c r="P27" s="1"/>
      <c r="Q27" s="1"/>
    </row>
    <row r="28" spans="1:17" ht="13.5" customHeight="1">
      <c r="A28" s="72">
        <v>25</v>
      </c>
      <c r="B28" s="84"/>
      <c r="C28" s="50" t="s">
        <v>164</v>
      </c>
      <c r="D28" s="37">
        <v>637</v>
      </c>
      <c r="E28" s="38" t="s">
        <v>169</v>
      </c>
      <c r="F28" s="39"/>
      <c r="G28" s="39"/>
      <c r="H28" s="39"/>
      <c r="I28" s="255">
        <v>13606</v>
      </c>
      <c r="J28" s="255">
        <v>13606</v>
      </c>
      <c r="K28" s="256">
        <v>13606</v>
      </c>
      <c r="L28" s="67"/>
      <c r="M28" s="39"/>
      <c r="N28" s="39"/>
      <c r="O28" s="68"/>
      <c r="P28" s="1"/>
      <c r="Q28" s="1"/>
    </row>
    <row r="29" spans="1:17" ht="13.5" customHeight="1">
      <c r="A29" s="72">
        <v>26</v>
      </c>
      <c r="B29" s="84"/>
      <c r="C29" s="50" t="s">
        <v>164</v>
      </c>
      <c r="D29" s="37">
        <v>642</v>
      </c>
      <c r="E29" s="38" t="s">
        <v>258</v>
      </c>
      <c r="F29" s="39"/>
      <c r="G29" s="39"/>
      <c r="H29" s="39"/>
      <c r="I29" s="255">
        <v>300</v>
      </c>
      <c r="J29" s="255">
        <v>300</v>
      </c>
      <c r="K29" s="256">
        <v>300</v>
      </c>
      <c r="L29" s="67"/>
      <c r="M29" s="39"/>
      <c r="N29" s="39"/>
      <c r="O29" s="68"/>
      <c r="P29" s="1"/>
      <c r="Q29" s="1"/>
    </row>
    <row r="30" spans="1:15" ht="13.5">
      <c r="A30" s="73">
        <v>27</v>
      </c>
      <c r="B30" s="320" t="s">
        <v>80</v>
      </c>
      <c r="C30" s="310"/>
      <c r="D30" s="310"/>
      <c r="E30" s="310"/>
      <c r="F30" s="40" t="e">
        <f>#REF!</f>
        <v>#REF!</v>
      </c>
      <c r="G30" s="40" t="e">
        <f>#REF!</f>
        <v>#REF!</v>
      </c>
      <c r="H30" s="40" t="e">
        <f>#REF!</f>
        <v>#REF!</v>
      </c>
      <c r="I30" s="247">
        <f>SUM(I31:I34)</f>
        <v>8950</v>
      </c>
      <c r="J30" s="247">
        <f>SUM(J31:J34)</f>
        <v>8950</v>
      </c>
      <c r="K30" s="248">
        <f>SUM(K31:K34)</f>
        <v>8950</v>
      </c>
      <c r="L30" s="59" t="e">
        <f>#REF!</f>
        <v>#REF!</v>
      </c>
      <c r="M30" s="40">
        <f>SUM(M31:M33)</f>
        <v>0</v>
      </c>
      <c r="N30" s="40">
        <f>SUM(N31)</f>
        <v>0</v>
      </c>
      <c r="O30" s="60">
        <f>SUM(O31:O33)</f>
        <v>0</v>
      </c>
    </row>
    <row r="31" spans="1:17" ht="13.5" customHeight="1">
      <c r="A31" s="72">
        <v>28</v>
      </c>
      <c r="B31" s="84"/>
      <c r="C31" s="50" t="s">
        <v>237</v>
      </c>
      <c r="D31" s="37">
        <v>632</v>
      </c>
      <c r="E31" s="38" t="s">
        <v>170</v>
      </c>
      <c r="F31" s="39"/>
      <c r="G31" s="39"/>
      <c r="H31" s="39"/>
      <c r="I31" s="255">
        <v>150</v>
      </c>
      <c r="J31" s="255">
        <v>150</v>
      </c>
      <c r="K31" s="256">
        <v>150</v>
      </c>
      <c r="L31" s="67"/>
      <c r="M31" s="39"/>
      <c r="N31" s="39"/>
      <c r="O31" s="68"/>
      <c r="P31" s="1"/>
      <c r="Q31" s="1"/>
    </row>
    <row r="32" spans="1:17" ht="13.5" customHeight="1">
      <c r="A32" s="72">
        <v>29</v>
      </c>
      <c r="B32" s="84"/>
      <c r="C32" s="50" t="s">
        <v>237</v>
      </c>
      <c r="D32" s="37">
        <v>633</v>
      </c>
      <c r="E32" s="38" t="s">
        <v>120</v>
      </c>
      <c r="F32" s="39"/>
      <c r="G32" s="39"/>
      <c r="H32" s="39"/>
      <c r="I32" s="255">
        <v>300</v>
      </c>
      <c r="J32" s="255">
        <v>300</v>
      </c>
      <c r="K32" s="256">
        <v>300</v>
      </c>
      <c r="L32" s="67"/>
      <c r="M32" s="39"/>
      <c r="N32" s="39"/>
      <c r="O32" s="68"/>
      <c r="P32" s="1"/>
      <c r="Q32" s="1"/>
    </row>
    <row r="33" spans="1:17" ht="13.5" customHeight="1">
      <c r="A33" s="72">
        <v>30</v>
      </c>
      <c r="B33" s="84"/>
      <c r="C33" s="50" t="s">
        <v>237</v>
      </c>
      <c r="D33" s="37">
        <v>636</v>
      </c>
      <c r="E33" s="38" t="s">
        <v>259</v>
      </c>
      <c r="F33" s="39"/>
      <c r="G33" s="39"/>
      <c r="H33" s="39"/>
      <c r="I33" s="255">
        <v>2500</v>
      </c>
      <c r="J33" s="255">
        <v>2500</v>
      </c>
      <c r="K33" s="256">
        <v>2500</v>
      </c>
      <c r="L33" s="67"/>
      <c r="M33" s="39"/>
      <c r="N33" s="39"/>
      <c r="O33" s="68"/>
      <c r="P33" s="1"/>
      <c r="Q33" s="1"/>
    </row>
    <row r="34" spans="1:17" ht="13.5" customHeight="1">
      <c r="A34" s="72">
        <v>31</v>
      </c>
      <c r="B34" s="84"/>
      <c r="C34" s="50" t="s">
        <v>237</v>
      </c>
      <c r="D34" s="37">
        <v>637</v>
      </c>
      <c r="E34" s="38" t="s">
        <v>86</v>
      </c>
      <c r="F34" s="39"/>
      <c r="G34" s="39"/>
      <c r="H34" s="39"/>
      <c r="I34" s="255">
        <v>6000</v>
      </c>
      <c r="J34" s="255">
        <v>6000</v>
      </c>
      <c r="K34" s="256">
        <v>6000</v>
      </c>
      <c r="L34" s="67"/>
      <c r="M34" s="39"/>
      <c r="N34" s="39"/>
      <c r="O34" s="68"/>
      <c r="P34" s="1"/>
      <c r="Q34" s="1"/>
    </row>
    <row r="35" spans="1:15" ht="13.5">
      <c r="A35" s="73">
        <v>32</v>
      </c>
      <c r="B35" s="320" t="s">
        <v>172</v>
      </c>
      <c r="C35" s="310"/>
      <c r="D35" s="310"/>
      <c r="E35" s="310"/>
      <c r="F35" s="40">
        <f aca="true" t="shared" si="2" ref="F35:O35">F36</f>
        <v>20000</v>
      </c>
      <c r="G35" s="40">
        <f t="shared" si="2"/>
        <v>517</v>
      </c>
      <c r="H35" s="40">
        <f t="shared" si="2"/>
        <v>2300</v>
      </c>
      <c r="I35" s="247">
        <f>SUM(I36:I37)</f>
        <v>8160</v>
      </c>
      <c r="J35" s="247">
        <f>SUM(J36:J37)</f>
        <v>8160</v>
      </c>
      <c r="K35" s="248">
        <f>SUM(K36:K37)</f>
        <v>8160</v>
      </c>
      <c r="L35" s="59">
        <f t="shared" si="2"/>
        <v>0</v>
      </c>
      <c r="M35" s="40">
        <f t="shared" si="2"/>
        <v>0</v>
      </c>
      <c r="N35" s="40">
        <f t="shared" si="2"/>
        <v>0</v>
      </c>
      <c r="O35" s="60">
        <f t="shared" si="2"/>
        <v>0</v>
      </c>
    </row>
    <row r="36" spans="1:17" ht="13.5" customHeight="1">
      <c r="A36" s="86">
        <v>33</v>
      </c>
      <c r="B36" s="87"/>
      <c r="C36" s="129" t="s">
        <v>237</v>
      </c>
      <c r="D36" s="88">
        <v>642</v>
      </c>
      <c r="E36" s="134" t="s">
        <v>167</v>
      </c>
      <c r="F36" s="89">
        <v>20000</v>
      </c>
      <c r="G36" s="89">
        <v>517</v>
      </c>
      <c r="H36" s="89">
        <v>2300</v>
      </c>
      <c r="I36" s="290">
        <v>6000</v>
      </c>
      <c r="J36" s="290">
        <v>6000</v>
      </c>
      <c r="K36" s="291">
        <v>6000</v>
      </c>
      <c r="L36" s="90"/>
      <c r="M36" s="89"/>
      <c r="N36" s="89"/>
      <c r="O36" s="91"/>
      <c r="P36" s="1"/>
      <c r="Q36" s="1"/>
    </row>
    <row r="37" spans="1:17" ht="13.5" customHeight="1" thickBot="1">
      <c r="A37" s="69">
        <v>34</v>
      </c>
      <c r="B37" s="43"/>
      <c r="C37" s="145" t="s">
        <v>238</v>
      </c>
      <c r="D37" s="45">
        <v>633</v>
      </c>
      <c r="E37" s="92" t="s">
        <v>171</v>
      </c>
      <c r="F37" s="93"/>
      <c r="G37" s="93"/>
      <c r="H37" s="93"/>
      <c r="I37" s="259">
        <v>2160</v>
      </c>
      <c r="J37" s="292">
        <v>2160</v>
      </c>
      <c r="K37" s="259">
        <v>2160</v>
      </c>
      <c r="L37" s="93"/>
      <c r="M37" s="93"/>
      <c r="N37" s="46"/>
      <c r="O37" s="94"/>
      <c r="P37" s="1"/>
      <c r="Q37" s="1"/>
    </row>
    <row r="38" spans="1:15" ht="13.5">
      <c r="A38" s="103"/>
      <c r="B38" s="308" t="s">
        <v>76</v>
      </c>
      <c r="C38" s="308"/>
      <c r="D38" s="308"/>
      <c r="E38" s="47"/>
      <c r="F38" s="48" t="e">
        <f aca="true" t="shared" si="3" ref="F38:O38">F4+F10+F16+F18+F30+F35</f>
        <v>#REF!</v>
      </c>
      <c r="G38" s="48" t="e">
        <f t="shared" si="3"/>
        <v>#REF!</v>
      </c>
      <c r="H38" s="48" t="e">
        <f t="shared" si="3"/>
        <v>#REF!</v>
      </c>
      <c r="I38" s="48">
        <f t="shared" si="3"/>
        <v>430742</v>
      </c>
      <c r="J38" s="48">
        <f t="shared" si="3"/>
        <v>430742</v>
      </c>
      <c r="K38" s="48">
        <f t="shared" si="3"/>
        <v>430742</v>
      </c>
      <c r="L38" s="48" t="e">
        <f t="shared" si="3"/>
        <v>#REF!</v>
      </c>
      <c r="M38" s="48">
        <f t="shared" si="3"/>
        <v>0</v>
      </c>
      <c r="N38" s="48">
        <f t="shared" si="3"/>
        <v>0</v>
      </c>
      <c r="O38" s="48">
        <f t="shared" si="3"/>
        <v>0</v>
      </c>
    </row>
  </sheetData>
  <sheetProtection/>
  <mergeCells count="14">
    <mergeCell ref="L2:O2"/>
    <mergeCell ref="B4:E4"/>
    <mergeCell ref="E2:E3"/>
    <mergeCell ref="H2:K2"/>
    <mergeCell ref="A2:A3"/>
    <mergeCell ref="B2:B3"/>
    <mergeCell ref="C2:C3"/>
    <mergeCell ref="D2:D3"/>
    <mergeCell ref="B35:E35"/>
    <mergeCell ref="B38:D38"/>
    <mergeCell ref="B10:E10"/>
    <mergeCell ref="B16:E16"/>
    <mergeCell ref="B18:E18"/>
    <mergeCell ref="B30:E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175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176</v>
      </c>
      <c r="C4" s="310"/>
      <c r="D4" s="310"/>
      <c r="E4" s="310"/>
      <c r="F4" s="40">
        <f>SUM(F6:F8)</f>
        <v>812000</v>
      </c>
      <c r="G4" s="40">
        <f>SUM(G6:G15)</f>
        <v>27425</v>
      </c>
      <c r="H4" s="40">
        <f>SUM(H5:H15)</f>
        <v>27144</v>
      </c>
      <c r="I4" s="247">
        <f>SUM(I5:I20)</f>
        <v>1359483</v>
      </c>
      <c r="J4" s="247">
        <f>SUM(J5:J20)</f>
        <v>1359483</v>
      </c>
      <c r="K4" s="248">
        <f>SUM(K5:K20)</f>
        <v>1359483</v>
      </c>
      <c r="L4" s="59">
        <f>SUM(L5:L15)</f>
        <v>0</v>
      </c>
      <c r="M4" s="40">
        <f>SUM(M5:M21)</f>
        <v>13975</v>
      </c>
      <c r="N4" s="40">
        <f>SUM(N5:N21)</f>
        <v>0</v>
      </c>
      <c r="O4" s="60">
        <f>SUM(O5:O21)</f>
        <v>0</v>
      </c>
    </row>
    <row r="5" spans="1:17" ht="13.5" customHeight="1">
      <c r="A5" s="73">
        <v>2</v>
      </c>
      <c r="B5" s="49"/>
      <c r="C5" s="50" t="s">
        <v>232</v>
      </c>
      <c r="D5" s="63">
        <v>610</v>
      </c>
      <c r="E5" s="38" t="s">
        <v>90</v>
      </c>
      <c r="F5" s="39">
        <v>780000</v>
      </c>
      <c r="G5" s="64">
        <v>25891</v>
      </c>
      <c r="H5" s="64">
        <v>2244</v>
      </c>
      <c r="I5" s="251">
        <v>828341</v>
      </c>
      <c r="J5" s="251">
        <v>828341</v>
      </c>
      <c r="K5" s="252">
        <v>828341</v>
      </c>
      <c r="L5" s="65"/>
      <c r="M5" s="64"/>
      <c r="N5" s="64"/>
      <c r="O5" s="66"/>
      <c r="P5" s="1"/>
      <c r="Q5" s="1"/>
    </row>
    <row r="6" spans="1:17" ht="13.5" customHeight="1">
      <c r="A6" s="72">
        <v>3</v>
      </c>
      <c r="B6" s="49"/>
      <c r="C6" s="50" t="s">
        <v>232</v>
      </c>
      <c r="D6" s="63">
        <v>620</v>
      </c>
      <c r="E6" s="38" t="s">
        <v>91</v>
      </c>
      <c r="F6" s="39">
        <v>780000</v>
      </c>
      <c r="G6" s="64">
        <v>25891</v>
      </c>
      <c r="H6" s="64">
        <v>24000</v>
      </c>
      <c r="I6" s="251">
        <v>290762</v>
      </c>
      <c r="J6" s="251">
        <v>290762</v>
      </c>
      <c r="K6" s="252">
        <v>290762</v>
      </c>
      <c r="L6" s="65"/>
      <c r="M6" s="64"/>
      <c r="N6" s="64"/>
      <c r="O6" s="66"/>
      <c r="P6" s="1"/>
      <c r="Q6" s="1"/>
    </row>
    <row r="7" spans="1:17" ht="13.5" customHeight="1">
      <c r="A7" s="73">
        <v>4</v>
      </c>
      <c r="B7" s="49"/>
      <c r="C7" s="50" t="s">
        <v>232</v>
      </c>
      <c r="D7" s="63">
        <v>627</v>
      </c>
      <c r="E7" s="38" t="s">
        <v>116</v>
      </c>
      <c r="F7" s="39">
        <v>25000</v>
      </c>
      <c r="G7" s="39">
        <v>574</v>
      </c>
      <c r="H7" s="39">
        <v>800</v>
      </c>
      <c r="I7" s="255">
        <v>12569</v>
      </c>
      <c r="J7" s="255">
        <v>12569</v>
      </c>
      <c r="K7" s="256">
        <v>12569</v>
      </c>
      <c r="L7" s="67"/>
      <c r="M7" s="39"/>
      <c r="N7" s="39"/>
      <c r="O7" s="68"/>
      <c r="P7" s="1"/>
      <c r="Q7" s="1"/>
    </row>
    <row r="8" spans="1:17" ht="13.5" customHeight="1">
      <c r="A8" s="72">
        <v>5</v>
      </c>
      <c r="B8" s="49"/>
      <c r="C8" s="50" t="s">
        <v>232</v>
      </c>
      <c r="D8" s="63">
        <v>632</v>
      </c>
      <c r="E8" s="38" t="s">
        <v>107</v>
      </c>
      <c r="F8" s="39">
        <v>7000</v>
      </c>
      <c r="G8" s="39">
        <v>280</v>
      </c>
      <c r="H8" s="39">
        <v>100</v>
      </c>
      <c r="I8" s="255">
        <v>111500</v>
      </c>
      <c r="J8" s="255">
        <v>111500</v>
      </c>
      <c r="K8" s="256">
        <v>111500</v>
      </c>
      <c r="L8" s="67"/>
      <c r="M8" s="39"/>
      <c r="N8" s="39"/>
      <c r="O8" s="68"/>
      <c r="P8" s="1"/>
      <c r="Q8" s="1"/>
    </row>
    <row r="9" spans="1:17" ht="13.5" customHeight="1">
      <c r="A9" s="72">
        <v>6</v>
      </c>
      <c r="B9" s="49"/>
      <c r="C9" s="50" t="s">
        <v>232</v>
      </c>
      <c r="D9" s="63">
        <v>633</v>
      </c>
      <c r="E9" s="38" t="s">
        <v>85</v>
      </c>
      <c r="F9" s="39"/>
      <c r="G9" s="39"/>
      <c r="H9" s="39"/>
      <c r="I9" s="255">
        <v>22200</v>
      </c>
      <c r="J9" s="255">
        <v>22200</v>
      </c>
      <c r="K9" s="256">
        <v>22200</v>
      </c>
      <c r="L9" s="67"/>
      <c r="M9" s="39"/>
      <c r="N9" s="39"/>
      <c r="O9" s="68"/>
      <c r="P9" s="1"/>
      <c r="Q9" s="1"/>
    </row>
    <row r="10" spans="1:17" ht="13.5" customHeight="1">
      <c r="A10" s="72">
        <v>7</v>
      </c>
      <c r="B10" s="49"/>
      <c r="C10" s="50" t="s">
        <v>232</v>
      </c>
      <c r="D10" s="63">
        <v>634</v>
      </c>
      <c r="E10" s="38" t="s">
        <v>128</v>
      </c>
      <c r="F10" s="39"/>
      <c r="G10" s="39"/>
      <c r="H10" s="39"/>
      <c r="I10" s="255">
        <v>8850</v>
      </c>
      <c r="J10" s="255">
        <v>8850</v>
      </c>
      <c r="K10" s="256">
        <v>8850</v>
      </c>
      <c r="L10" s="67"/>
      <c r="M10" s="39"/>
      <c r="N10" s="39"/>
      <c r="O10" s="68"/>
      <c r="P10" s="1"/>
      <c r="Q10" s="1"/>
    </row>
    <row r="11" spans="1:17" ht="13.5" customHeight="1">
      <c r="A11" s="72">
        <v>8</v>
      </c>
      <c r="B11" s="49"/>
      <c r="C11" s="50" t="s">
        <v>232</v>
      </c>
      <c r="D11" s="63">
        <v>635</v>
      </c>
      <c r="E11" s="38" t="s">
        <v>149</v>
      </c>
      <c r="F11" s="39"/>
      <c r="G11" s="39"/>
      <c r="H11" s="39"/>
      <c r="I11" s="255">
        <v>11000</v>
      </c>
      <c r="J11" s="255">
        <v>11000</v>
      </c>
      <c r="K11" s="256">
        <v>11000</v>
      </c>
      <c r="L11" s="67"/>
      <c r="M11" s="39"/>
      <c r="N11" s="39"/>
      <c r="O11" s="68"/>
      <c r="P11" s="1"/>
      <c r="Q11" s="1"/>
    </row>
    <row r="12" spans="1:17" ht="13.5" customHeight="1">
      <c r="A12" s="72">
        <v>9</v>
      </c>
      <c r="B12" s="49"/>
      <c r="C12" s="50" t="s">
        <v>232</v>
      </c>
      <c r="D12" s="63">
        <v>636</v>
      </c>
      <c r="E12" s="38" t="s">
        <v>108</v>
      </c>
      <c r="F12" s="39"/>
      <c r="G12" s="39"/>
      <c r="H12" s="39"/>
      <c r="I12" s="255">
        <v>2000</v>
      </c>
      <c r="J12" s="255">
        <v>2000</v>
      </c>
      <c r="K12" s="256">
        <v>2000</v>
      </c>
      <c r="L12" s="67"/>
      <c r="M12" s="39"/>
      <c r="N12" s="39"/>
      <c r="O12" s="68"/>
      <c r="P12" s="1"/>
      <c r="Q12" s="1"/>
    </row>
    <row r="13" spans="1:17" ht="13.5" customHeight="1">
      <c r="A13" s="72">
        <v>10</v>
      </c>
      <c r="B13" s="49"/>
      <c r="C13" s="50" t="s">
        <v>232</v>
      </c>
      <c r="D13" s="63">
        <v>637</v>
      </c>
      <c r="E13" s="38" t="s">
        <v>86</v>
      </c>
      <c r="F13" s="39"/>
      <c r="G13" s="39"/>
      <c r="H13" s="39"/>
      <c r="I13" s="255">
        <v>63675</v>
      </c>
      <c r="J13" s="255">
        <v>63675</v>
      </c>
      <c r="K13" s="256">
        <v>63675</v>
      </c>
      <c r="L13" s="67"/>
      <c r="M13" s="39"/>
      <c r="N13" s="39"/>
      <c r="O13" s="68"/>
      <c r="P13" s="1"/>
      <c r="Q13" s="1"/>
    </row>
    <row r="14" spans="1:17" ht="13.5" customHeight="1">
      <c r="A14" s="72">
        <v>11</v>
      </c>
      <c r="B14" s="49"/>
      <c r="C14" s="50" t="s">
        <v>232</v>
      </c>
      <c r="D14" s="63">
        <v>641</v>
      </c>
      <c r="E14" s="38" t="s">
        <v>177</v>
      </c>
      <c r="F14" s="39"/>
      <c r="G14" s="39"/>
      <c r="H14" s="39"/>
      <c r="I14" s="255">
        <v>5000</v>
      </c>
      <c r="J14" s="255">
        <v>5000</v>
      </c>
      <c r="K14" s="256">
        <v>5000</v>
      </c>
      <c r="L14" s="67"/>
      <c r="M14" s="39"/>
      <c r="N14" s="39"/>
      <c r="O14" s="68"/>
      <c r="P14" s="1"/>
      <c r="Q14" s="1"/>
    </row>
    <row r="15" spans="1:17" ht="13.5" customHeight="1">
      <c r="A15" s="73">
        <v>12</v>
      </c>
      <c r="B15" s="49"/>
      <c r="C15" s="50" t="s">
        <v>232</v>
      </c>
      <c r="D15" s="63">
        <v>642</v>
      </c>
      <c r="E15" s="38" t="s">
        <v>92</v>
      </c>
      <c r="F15" s="39">
        <v>0</v>
      </c>
      <c r="G15" s="39">
        <v>680</v>
      </c>
      <c r="H15" s="39">
        <v>0</v>
      </c>
      <c r="I15" s="255">
        <v>500</v>
      </c>
      <c r="J15" s="255">
        <v>500</v>
      </c>
      <c r="K15" s="256">
        <v>500</v>
      </c>
      <c r="L15" s="67"/>
      <c r="M15" s="39"/>
      <c r="N15" s="39"/>
      <c r="O15" s="68"/>
      <c r="P15" s="1"/>
      <c r="Q15" s="1"/>
    </row>
    <row r="16" spans="1:17" ht="13.5" customHeight="1">
      <c r="A16" s="73">
        <v>13</v>
      </c>
      <c r="B16" s="84"/>
      <c r="C16" s="50" t="s">
        <v>232</v>
      </c>
      <c r="D16" s="37">
        <v>641</v>
      </c>
      <c r="E16" s="38" t="s">
        <v>216</v>
      </c>
      <c r="F16" s="39"/>
      <c r="G16" s="39"/>
      <c r="H16" s="39"/>
      <c r="I16" s="255">
        <v>300</v>
      </c>
      <c r="J16" s="255">
        <v>300</v>
      </c>
      <c r="K16" s="256">
        <v>300</v>
      </c>
      <c r="L16" s="67"/>
      <c r="M16" s="39"/>
      <c r="N16" s="39"/>
      <c r="O16" s="68"/>
      <c r="P16" s="1"/>
      <c r="Q16" s="1"/>
    </row>
    <row r="17" spans="1:17" ht="13.5" customHeight="1">
      <c r="A17" s="73">
        <v>14</v>
      </c>
      <c r="B17" s="84"/>
      <c r="C17" s="50" t="s">
        <v>232</v>
      </c>
      <c r="D17" s="37">
        <v>610</v>
      </c>
      <c r="E17" s="38" t="s">
        <v>178</v>
      </c>
      <c r="F17" s="39"/>
      <c r="G17" s="39"/>
      <c r="H17" s="39"/>
      <c r="I17" s="255">
        <v>652</v>
      </c>
      <c r="J17" s="255">
        <v>652</v>
      </c>
      <c r="K17" s="256">
        <v>652</v>
      </c>
      <c r="L17" s="67"/>
      <c r="M17" s="39"/>
      <c r="N17" s="39"/>
      <c r="O17" s="68"/>
      <c r="P17" s="1"/>
      <c r="Q17" s="1"/>
    </row>
    <row r="18" spans="1:17" ht="13.5" customHeight="1">
      <c r="A18" s="73">
        <v>15</v>
      </c>
      <c r="B18" s="84"/>
      <c r="C18" s="50" t="s">
        <v>232</v>
      </c>
      <c r="D18" s="37">
        <v>620</v>
      </c>
      <c r="E18" s="38" t="s">
        <v>179</v>
      </c>
      <c r="F18" s="39"/>
      <c r="G18" s="39"/>
      <c r="H18" s="39"/>
      <c r="I18" s="255">
        <v>229</v>
      </c>
      <c r="J18" s="255">
        <v>229</v>
      </c>
      <c r="K18" s="256">
        <v>229</v>
      </c>
      <c r="L18" s="67"/>
      <c r="M18" s="39"/>
      <c r="N18" s="39"/>
      <c r="O18" s="68"/>
      <c r="P18" s="1"/>
      <c r="Q18" s="1"/>
    </row>
    <row r="19" spans="1:17" ht="13.5" customHeight="1">
      <c r="A19" s="73">
        <v>16</v>
      </c>
      <c r="B19" s="84"/>
      <c r="C19" s="50" t="s">
        <v>232</v>
      </c>
      <c r="D19" s="37">
        <v>610</v>
      </c>
      <c r="E19" s="38" t="s">
        <v>180</v>
      </c>
      <c r="F19" s="39"/>
      <c r="G19" s="39"/>
      <c r="H19" s="39"/>
      <c r="I19" s="255">
        <v>1411</v>
      </c>
      <c r="J19" s="255">
        <v>1411</v>
      </c>
      <c r="K19" s="256">
        <v>1411</v>
      </c>
      <c r="L19" s="67"/>
      <c r="M19" s="39"/>
      <c r="N19" s="39"/>
      <c r="O19" s="68"/>
      <c r="P19" s="1"/>
      <c r="Q19" s="1"/>
    </row>
    <row r="20" spans="1:17" ht="13.5" customHeight="1">
      <c r="A20" s="73">
        <v>17</v>
      </c>
      <c r="B20" s="84"/>
      <c r="C20" s="50" t="s">
        <v>232</v>
      </c>
      <c r="D20" s="37">
        <v>620</v>
      </c>
      <c r="E20" s="38" t="s">
        <v>181</v>
      </c>
      <c r="F20" s="39"/>
      <c r="G20" s="39"/>
      <c r="H20" s="39"/>
      <c r="I20" s="255">
        <v>494</v>
      </c>
      <c r="J20" s="255">
        <v>494</v>
      </c>
      <c r="K20" s="256">
        <v>494</v>
      </c>
      <c r="L20" s="67"/>
      <c r="M20" s="39"/>
      <c r="N20" s="39"/>
      <c r="O20" s="68"/>
      <c r="P20" s="1"/>
      <c r="Q20" s="1"/>
    </row>
    <row r="21" spans="1:17" ht="13.5" customHeight="1">
      <c r="A21" s="73">
        <v>18</v>
      </c>
      <c r="B21" s="49"/>
      <c r="C21" s="50" t="s">
        <v>232</v>
      </c>
      <c r="D21" s="37">
        <v>714</v>
      </c>
      <c r="E21" s="38" t="s">
        <v>261</v>
      </c>
      <c r="F21" s="39"/>
      <c r="G21" s="39"/>
      <c r="H21" s="39"/>
      <c r="I21" s="255"/>
      <c r="J21" s="255"/>
      <c r="K21" s="256"/>
      <c r="L21" s="67"/>
      <c r="M21" s="255">
        <v>13975</v>
      </c>
      <c r="N21" s="39"/>
      <c r="O21" s="68"/>
      <c r="P21" s="1"/>
      <c r="Q21" s="1"/>
    </row>
    <row r="22" spans="1:15" ht="13.5">
      <c r="A22" s="72">
        <v>19.2</v>
      </c>
      <c r="B22" s="320" t="s">
        <v>182</v>
      </c>
      <c r="C22" s="310"/>
      <c r="D22" s="310"/>
      <c r="E22" s="310"/>
      <c r="F22" s="40">
        <f>SUM(F23:F23)</f>
        <v>50000</v>
      </c>
      <c r="G22" s="40">
        <f>SUM(G23:G23)</f>
        <v>1755</v>
      </c>
      <c r="H22" s="40">
        <f>SUM(H23:H23)</f>
        <v>0</v>
      </c>
      <c r="I22" s="247">
        <f>SUM(I23)</f>
        <v>191884</v>
      </c>
      <c r="J22" s="247">
        <f>SUM(J23)</f>
        <v>177954</v>
      </c>
      <c r="K22" s="248">
        <f>SUM(K23)</f>
        <v>163852</v>
      </c>
      <c r="L22" s="59">
        <f>SUM(L23:L23)</f>
        <v>0</v>
      </c>
      <c r="M22" s="40">
        <f>SUM(M23:M23)</f>
        <v>0</v>
      </c>
      <c r="N22" s="40">
        <f>SUM(N23:N23)</f>
        <v>0</v>
      </c>
      <c r="O22" s="60">
        <f>SUM(O23:O23)</f>
        <v>0</v>
      </c>
    </row>
    <row r="23" spans="1:17" ht="13.5" customHeight="1" thickBot="1">
      <c r="A23" s="74">
        <v>20</v>
      </c>
      <c r="B23" s="43"/>
      <c r="C23" s="51" t="s">
        <v>183</v>
      </c>
      <c r="D23" s="45">
        <v>651</v>
      </c>
      <c r="E23" s="115" t="s">
        <v>184</v>
      </c>
      <c r="F23" s="46">
        <v>50000</v>
      </c>
      <c r="G23" s="46">
        <v>1755</v>
      </c>
      <c r="H23" s="46">
        <v>0</v>
      </c>
      <c r="I23" s="259">
        <v>191884</v>
      </c>
      <c r="J23" s="259">
        <v>177954</v>
      </c>
      <c r="K23" s="260">
        <v>163852</v>
      </c>
      <c r="L23" s="70"/>
      <c r="M23" s="46"/>
      <c r="N23" s="46"/>
      <c r="O23" s="71"/>
      <c r="P23" s="1"/>
      <c r="Q23" s="1"/>
    </row>
    <row r="24" spans="1:15" ht="13.5">
      <c r="A24" s="47"/>
      <c r="B24" s="308" t="s">
        <v>215</v>
      </c>
      <c r="C24" s="308"/>
      <c r="D24" s="308"/>
      <c r="E24" s="47"/>
      <c r="F24" s="48" t="e">
        <f>F4+F22+#REF!+#REF!+#REF!+#REF!</f>
        <v>#REF!</v>
      </c>
      <c r="G24" s="48" t="e">
        <f>G4+G22+#REF!+#REF!+#REF!+#REF!</f>
        <v>#REF!</v>
      </c>
      <c r="H24" s="48" t="e">
        <f>H4+H22+#REF!+#REF!+#REF!+#REF!</f>
        <v>#REF!</v>
      </c>
      <c r="I24" s="48">
        <f>I4+I22</f>
        <v>1551367</v>
      </c>
      <c r="J24" s="48">
        <f>J4+J22</f>
        <v>1537437</v>
      </c>
      <c r="K24" s="48">
        <f>K4+K22</f>
        <v>1523335</v>
      </c>
      <c r="L24" s="48" t="e">
        <f>L4+L22+#REF!+#REF!+#REF!+#REF!</f>
        <v>#REF!</v>
      </c>
      <c r="M24" s="48">
        <f>M4+M22</f>
        <v>13975</v>
      </c>
      <c r="N24" s="48">
        <f>N4+N22</f>
        <v>0</v>
      </c>
      <c r="O24" s="48">
        <f>O4+O22</f>
        <v>0</v>
      </c>
    </row>
    <row r="25" spans="1:1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</sheetData>
  <sheetProtection/>
  <mergeCells count="10">
    <mergeCell ref="L2:O2"/>
    <mergeCell ref="B4:E4"/>
    <mergeCell ref="B24:D24"/>
    <mergeCell ref="B22:E22"/>
    <mergeCell ref="E2:E3"/>
    <mergeCell ref="H2:K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6">
      <selection activeCell="C29" sqref="C29"/>
    </sheetView>
  </sheetViews>
  <sheetFormatPr defaultColWidth="9.140625" defaultRowHeight="12.75"/>
  <cols>
    <col min="1" max="1" width="2.8515625" style="0" customWidth="1"/>
    <col min="2" max="2" width="50.421875" style="0" customWidth="1"/>
    <col min="3" max="5" width="12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6" ht="12.75">
      <c r="A1" s="323" t="s">
        <v>191</v>
      </c>
      <c r="B1" s="324"/>
      <c r="C1" s="160" t="s">
        <v>192</v>
      </c>
      <c r="D1" s="160" t="s">
        <v>192</v>
      </c>
      <c r="E1" s="161" t="s">
        <v>192</v>
      </c>
      <c r="F1" s="6" t="s">
        <v>192</v>
      </c>
    </row>
    <row r="2" spans="1:6" ht="12.75">
      <c r="A2" s="325"/>
      <c r="B2" s="326"/>
      <c r="C2" s="162"/>
      <c r="D2" s="162"/>
      <c r="E2" s="163"/>
      <c r="F2" s="7"/>
    </row>
    <row r="3" spans="1:6" ht="12.75">
      <c r="A3" s="325"/>
      <c r="B3" s="326"/>
      <c r="C3" s="162" t="s">
        <v>193</v>
      </c>
      <c r="D3" s="162" t="s">
        <v>193</v>
      </c>
      <c r="E3" s="163" t="s">
        <v>193</v>
      </c>
      <c r="F3" s="7" t="s">
        <v>193</v>
      </c>
    </row>
    <row r="4" spans="1:6" ht="13.5" thickBot="1">
      <c r="A4" s="327"/>
      <c r="B4" s="328"/>
      <c r="C4" s="164">
        <v>2018</v>
      </c>
      <c r="D4" s="164">
        <v>2019</v>
      </c>
      <c r="E4" s="165">
        <v>2020</v>
      </c>
      <c r="F4" s="8">
        <v>2014</v>
      </c>
    </row>
    <row r="5" spans="1:6" ht="13.5" thickTop="1">
      <c r="A5" s="166">
        <v>1</v>
      </c>
      <c r="B5" s="167" t="s">
        <v>194</v>
      </c>
      <c r="C5" s="168">
        <v>16789908</v>
      </c>
      <c r="D5" s="169">
        <v>17553876</v>
      </c>
      <c r="E5" s="170">
        <v>17866288</v>
      </c>
      <c r="F5" s="9">
        <v>5578003</v>
      </c>
    </row>
    <row r="6" spans="1:6" ht="12.75">
      <c r="A6" s="171">
        <f>A5+1</f>
        <v>2</v>
      </c>
      <c r="B6" s="172" t="s">
        <v>195</v>
      </c>
      <c r="C6" s="168">
        <f>SUM(C8:C22)</f>
        <v>15465555</v>
      </c>
      <c r="D6" s="168">
        <f>SUM(D8:D22)</f>
        <v>15869739</v>
      </c>
      <c r="E6" s="173">
        <f>SUM(E8:E22)</f>
        <v>15784899</v>
      </c>
      <c r="F6" s="10">
        <f>SUM(F8:F20)</f>
        <v>5578003</v>
      </c>
    </row>
    <row r="7" spans="1:6" ht="12.75">
      <c r="A7" s="174">
        <f>A6+1</f>
        <v>3</v>
      </c>
      <c r="B7" s="175" t="s">
        <v>196</v>
      </c>
      <c r="C7" s="176"/>
      <c r="D7" s="177"/>
      <c r="E7" s="178"/>
      <c r="F7" s="11"/>
    </row>
    <row r="8" spans="1:6" ht="12.75">
      <c r="A8" s="174">
        <f>A7+1</f>
        <v>4</v>
      </c>
      <c r="B8" s="179" t="s">
        <v>197</v>
      </c>
      <c r="C8" s="180">
        <v>352425</v>
      </c>
      <c r="D8" s="181">
        <v>544595</v>
      </c>
      <c r="E8" s="181">
        <v>328930</v>
      </c>
      <c r="F8" s="12">
        <v>99852</v>
      </c>
    </row>
    <row r="9" spans="1:6" ht="12.75">
      <c r="A9" s="174">
        <f aca="true" t="shared" si="0" ref="A9:A47">A8+1</f>
        <v>5</v>
      </c>
      <c r="B9" s="182" t="s">
        <v>198</v>
      </c>
      <c r="C9" s="180">
        <v>89710</v>
      </c>
      <c r="D9" s="181">
        <v>73710</v>
      </c>
      <c r="E9" s="181">
        <v>73710</v>
      </c>
      <c r="F9" s="12">
        <v>22100</v>
      </c>
    </row>
    <row r="10" spans="1:6" ht="12.75">
      <c r="A10" s="174">
        <f t="shared" si="0"/>
        <v>6</v>
      </c>
      <c r="B10" s="182" t="s">
        <v>9</v>
      </c>
      <c r="C10" s="180">
        <v>197740</v>
      </c>
      <c r="D10" s="181">
        <v>184990</v>
      </c>
      <c r="E10" s="181">
        <v>184990</v>
      </c>
      <c r="F10" s="12">
        <v>107730</v>
      </c>
    </row>
    <row r="11" spans="1:6" ht="12.75">
      <c r="A11" s="174">
        <f t="shared" si="0"/>
        <v>7</v>
      </c>
      <c r="B11" s="182" t="s">
        <v>199</v>
      </c>
      <c r="C11" s="180">
        <v>305785</v>
      </c>
      <c r="D11" s="181">
        <v>302785</v>
      </c>
      <c r="E11" s="181">
        <v>302785</v>
      </c>
      <c r="F11" s="12">
        <v>102922</v>
      </c>
    </row>
    <row r="12" spans="1:6" ht="12.75">
      <c r="A12" s="174">
        <f t="shared" si="0"/>
        <v>8</v>
      </c>
      <c r="B12" s="182" t="s">
        <v>10</v>
      </c>
      <c r="C12" s="180">
        <v>937650</v>
      </c>
      <c r="D12" s="181">
        <v>929350</v>
      </c>
      <c r="E12" s="183">
        <v>929350</v>
      </c>
      <c r="F12" s="3">
        <v>315160</v>
      </c>
    </row>
    <row r="13" spans="1:6" ht="12.75">
      <c r="A13" s="174">
        <f t="shared" si="0"/>
        <v>9</v>
      </c>
      <c r="B13" s="182" t="s">
        <v>200</v>
      </c>
      <c r="C13" s="180">
        <v>1296340</v>
      </c>
      <c r="D13" s="181">
        <v>1296340</v>
      </c>
      <c r="E13" s="183">
        <v>1296340</v>
      </c>
      <c r="F13" s="3">
        <v>669010</v>
      </c>
    </row>
    <row r="14" spans="1:6" ht="12.75">
      <c r="A14" s="174">
        <f t="shared" si="0"/>
        <v>10</v>
      </c>
      <c r="B14" s="182" t="s">
        <v>11</v>
      </c>
      <c r="C14" s="180">
        <v>382530</v>
      </c>
      <c r="D14" s="181">
        <v>402530</v>
      </c>
      <c r="E14" s="181">
        <v>402530</v>
      </c>
      <c r="F14" s="12">
        <v>2320200</v>
      </c>
    </row>
    <row r="15" spans="1:6" ht="12.75">
      <c r="A15" s="174">
        <f t="shared" si="0"/>
        <v>11</v>
      </c>
      <c r="B15" s="182" t="s">
        <v>203</v>
      </c>
      <c r="C15" s="180">
        <v>140050</v>
      </c>
      <c r="D15" s="181">
        <v>140050</v>
      </c>
      <c r="E15" s="183">
        <v>140050</v>
      </c>
      <c r="F15" s="3">
        <v>109850</v>
      </c>
    </row>
    <row r="16" spans="1:6" ht="12.75">
      <c r="A16" s="174">
        <f t="shared" si="0"/>
        <v>12</v>
      </c>
      <c r="B16" s="182" t="s">
        <v>204</v>
      </c>
      <c r="C16" s="180">
        <v>7358943</v>
      </c>
      <c r="D16" s="181">
        <v>7584937</v>
      </c>
      <c r="E16" s="183">
        <v>7729864</v>
      </c>
      <c r="F16" s="3">
        <v>1326</v>
      </c>
    </row>
    <row r="17" spans="1:6" ht="12.75">
      <c r="A17" s="174">
        <f t="shared" si="0"/>
        <v>13</v>
      </c>
      <c r="B17" s="182" t="s">
        <v>12</v>
      </c>
      <c r="C17" s="180">
        <v>1150000</v>
      </c>
      <c r="D17" s="181">
        <v>1150000</v>
      </c>
      <c r="E17" s="183">
        <v>1150000</v>
      </c>
      <c r="F17" s="3">
        <v>175722</v>
      </c>
    </row>
    <row r="18" spans="1:6" ht="12.75">
      <c r="A18" s="174">
        <f t="shared" si="0"/>
        <v>14</v>
      </c>
      <c r="B18" s="182" t="s">
        <v>13</v>
      </c>
      <c r="C18" s="180">
        <v>520500</v>
      </c>
      <c r="D18" s="181">
        <v>520500</v>
      </c>
      <c r="E18" s="183">
        <v>520500</v>
      </c>
      <c r="F18" s="3">
        <v>59030</v>
      </c>
    </row>
    <row r="19" spans="1:6" ht="12.75">
      <c r="A19" s="174">
        <f t="shared" si="0"/>
        <v>15</v>
      </c>
      <c r="B19" s="182" t="s">
        <v>14</v>
      </c>
      <c r="C19" s="180">
        <v>475773</v>
      </c>
      <c r="D19" s="181">
        <v>475773</v>
      </c>
      <c r="E19" s="183">
        <v>475773</v>
      </c>
      <c r="F19" s="3">
        <v>91706</v>
      </c>
    </row>
    <row r="20" spans="1:6" ht="12.75">
      <c r="A20" s="174">
        <f t="shared" si="0"/>
        <v>16</v>
      </c>
      <c r="B20" s="182" t="s">
        <v>15</v>
      </c>
      <c r="C20" s="180">
        <v>276000</v>
      </c>
      <c r="D20" s="181">
        <v>296000</v>
      </c>
      <c r="E20" s="183">
        <v>296000</v>
      </c>
      <c r="F20" s="3">
        <v>1503395</v>
      </c>
    </row>
    <row r="21" spans="1:6" ht="12.75">
      <c r="A21" s="174">
        <v>17</v>
      </c>
      <c r="B21" s="182" t="s">
        <v>16</v>
      </c>
      <c r="C21" s="180">
        <v>430742</v>
      </c>
      <c r="D21" s="181">
        <v>430742</v>
      </c>
      <c r="E21" s="183">
        <v>430742</v>
      </c>
      <c r="F21" s="4"/>
    </row>
    <row r="22" spans="1:6" ht="12.75">
      <c r="A22" s="174">
        <v>18</v>
      </c>
      <c r="B22" s="182" t="s">
        <v>17</v>
      </c>
      <c r="C22" s="180">
        <v>1551367</v>
      </c>
      <c r="D22" s="181">
        <v>1537437</v>
      </c>
      <c r="E22" s="183">
        <v>1523335</v>
      </c>
      <c r="F22" s="4"/>
    </row>
    <row r="23" spans="1:6" ht="12.75">
      <c r="A23" s="174">
        <v>19</v>
      </c>
      <c r="B23" s="184" t="s">
        <v>1</v>
      </c>
      <c r="C23" s="185"/>
      <c r="D23" s="186"/>
      <c r="E23" s="187"/>
      <c r="F23" s="13"/>
    </row>
    <row r="24" spans="1:6" ht="12.75">
      <c r="A24" s="174">
        <v>20</v>
      </c>
      <c r="B24" s="188" t="s">
        <v>2</v>
      </c>
      <c r="C24" s="170">
        <f>C5-C6</f>
        <v>1324353</v>
      </c>
      <c r="D24" s="189">
        <f>D5-D6</f>
        <v>1684137</v>
      </c>
      <c r="E24" s="189">
        <f>E5-E6</f>
        <v>2081389</v>
      </c>
      <c r="F24" s="14">
        <f>F5-F6</f>
        <v>0</v>
      </c>
    </row>
    <row r="25" spans="1:6" ht="12.75">
      <c r="A25" s="174">
        <f t="shared" si="0"/>
        <v>21</v>
      </c>
      <c r="B25" s="190" t="s">
        <v>3</v>
      </c>
      <c r="C25" s="191">
        <v>896307</v>
      </c>
      <c r="D25" s="192">
        <v>494874</v>
      </c>
      <c r="E25" s="193">
        <v>0</v>
      </c>
      <c r="F25" s="15">
        <v>336420</v>
      </c>
    </row>
    <row r="26" spans="1:6" ht="12.75">
      <c r="A26" s="174">
        <f t="shared" si="0"/>
        <v>22</v>
      </c>
      <c r="B26" s="190" t="s">
        <v>4</v>
      </c>
      <c r="C26" s="191">
        <f>SUM(C28:C42)</f>
        <v>1983859</v>
      </c>
      <c r="D26" s="191">
        <f>SUM(D28:D42)</f>
        <v>851920</v>
      </c>
      <c r="E26" s="192">
        <f>SUM(E28:E42)</f>
        <v>155000</v>
      </c>
      <c r="F26" s="16">
        <f>SUM(F28:F40)</f>
        <v>0</v>
      </c>
    </row>
    <row r="27" spans="1:6" ht="12.75">
      <c r="A27" s="174">
        <f t="shared" si="0"/>
        <v>23</v>
      </c>
      <c r="B27" s="175" t="s">
        <v>196</v>
      </c>
      <c r="C27" s="194"/>
      <c r="D27" s="195"/>
      <c r="E27" s="196"/>
      <c r="F27" s="17"/>
    </row>
    <row r="28" spans="1:6" ht="12.75">
      <c r="A28" s="174">
        <f t="shared" si="0"/>
        <v>24</v>
      </c>
      <c r="B28" s="179" t="s">
        <v>197</v>
      </c>
      <c r="C28" s="180">
        <v>694395</v>
      </c>
      <c r="D28" s="181">
        <v>645920</v>
      </c>
      <c r="E28" s="181">
        <v>125000</v>
      </c>
      <c r="F28" s="12">
        <v>0</v>
      </c>
    </row>
    <row r="29" spans="1:6" ht="12.75">
      <c r="A29" s="174">
        <f t="shared" si="0"/>
        <v>25</v>
      </c>
      <c r="B29" s="182" t="s">
        <v>198</v>
      </c>
      <c r="C29" s="180">
        <v>0</v>
      </c>
      <c r="D29" s="181">
        <v>0</v>
      </c>
      <c r="E29" s="183">
        <v>0</v>
      </c>
      <c r="F29" s="3">
        <v>0</v>
      </c>
    </row>
    <row r="30" spans="1:6" ht="12.75">
      <c r="A30" s="174">
        <f t="shared" si="0"/>
        <v>26</v>
      </c>
      <c r="B30" s="182" t="s">
        <v>9</v>
      </c>
      <c r="C30" s="180">
        <v>19950</v>
      </c>
      <c r="D30" s="181">
        <v>0</v>
      </c>
      <c r="E30" s="183">
        <v>0</v>
      </c>
      <c r="F30" s="3">
        <v>0</v>
      </c>
    </row>
    <row r="31" spans="1:6" ht="12.75">
      <c r="A31" s="174">
        <f t="shared" si="0"/>
        <v>27</v>
      </c>
      <c r="B31" s="182" t="s">
        <v>199</v>
      </c>
      <c r="C31" s="180">
        <v>0</v>
      </c>
      <c r="D31" s="181">
        <v>0</v>
      </c>
      <c r="E31" s="183">
        <v>0</v>
      </c>
      <c r="F31" s="3">
        <v>0</v>
      </c>
    </row>
    <row r="32" spans="1:6" ht="12.75">
      <c r="A32" s="174">
        <f t="shared" si="0"/>
        <v>28</v>
      </c>
      <c r="B32" s="182" t="s">
        <v>10</v>
      </c>
      <c r="C32" s="180">
        <v>51000</v>
      </c>
      <c r="D32" s="181">
        <v>0</v>
      </c>
      <c r="E32" s="183">
        <v>0</v>
      </c>
      <c r="F32" s="3">
        <v>0</v>
      </c>
    </row>
    <row r="33" spans="1:6" ht="12.75">
      <c r="A33" s="174">
        <f t="shared" si="0"/>
        <v>29</v>
      </c>
      <c r="B33" s="182" t="s">
        <v>200</v>
      </c>
      <c r="C33" s="197">
        <v>0</v>
      </c>
      <c r="D33" s="198">
        <v>0</v>
      </c>
      <c r="E33" s="199">
        <v>0</v>
      </c>
      <c r="F33" s="2">
        <v>0</v>
      </c>
    </row>
    <row r="34" spans="1:6" ht="12.75">
      <c r="A34" s="174">
        <f t="shared" si="0"/>
        <v>30</v>
      </c>
      <c r="B34" s="182" t="s">
        <v>11</v>
      </c>
      <c r="C34" s="180">
        <v>383000</v>
      </c>
      <c r="D34" s="181">
        <v>206000</v>
      </c>
      <c r="E34" s="183">
        <v>30000</v>
      </c>
      <c r="F34" s="3">
        <v>0</v>
      </c>
    </row>
    <row r="35" spans="1:6" ht="12.75">
      <c r="A35" s="174">
        <f t="shared" si="0"/>
        <v>31</v>
      </c>
      <c r="B35" s="182" t="s">
        <v>203</v>
      </c>
      <c r="C35" s="197">
        <v>0</v>
      </c>
      <c r="D35" s="198">
        <v>0</v>
      </c>
      <c r="E35" s="199">
        <v>0</v>
      </c>
      <c r="F35" s="2">
        <v>0</v>
      </c>
    </row>
    <row r="36" spans="1:6" ht="12.75">
      <c r="A36" s="174">
        <f t="shared" si="0"/>
        <v>32</v>
      </c>
      <c r="B36" s="182" t="s">
        <v>204</v>
      </c>
      <c r="C36" s="180">
        <v>571539</v>
      </c>
      <c r="D36" s="181">
        <v>0</v>
      </c>
      <c r="E36" s="183">
        <v>0</v>
      </c>
      <c r="F36" s="3">
        <v>0</v>
      </c>
    </row>
    <row r="37" spans="1:6" ht="12.75">
      <c r="A37" s="174">
        <f t="shared" si="0"/>
        <v>33</v>
      </c>
      <c r="B37" s="182" t="s">
        <v>12</v>
      </c>
      <c r="C37" s="180">
        <v>0</v>
      </c>
      <c r="D37" s="181">
        <v>0</v>
      </c>
      <c r="E37" s="183">
        <v>0</v>
      </c>
      <c r="F37" s="3">
        <v>0</v>
      </c>
    </row>
    <row r="38" spans="1:6" ht="12.75">
      <c r="A38" s="174">
        <f t="shared" si="0"/>
        <v>34</v>
      </c>
      <c r="B38" s="182" t="s">
        <v>13</v>
      </c>
      <c r="C38" s="180">
        <v>250000</v>
      </c>
      <c r="D38" s="181">
        <v>0</v>
      </c>
      <c r="E38" s="183">
        <v>0</v>
      </c>
      <c r="F38" s="3">
        <v>0</v>
      </c>
    </row>
    <row r="39" spans="1:6" ht="12.75">
      <c r="A39" s="174">
        <f t="shared" si="0"/>
        <v>35</v>
      </c>
      <c r="B39" s="182" t="s">
        <v>14</v>
      </c>
      <c r="C39" s="180">
        <v>0</v>
      </c>
      <c r="D39" s="181">
        <v>0</v>
      </c>
      <c r="E39" s="181">
        <v>0</v>
      </c>
      <c r="F39" s="12">
        <v>0</v>
      </c>
    </row>
    <row r="40" spans="1:6" ht="12.75">
      <c r="A40" s="174">
        <f t="shared" si="0"/>
        <v>36</v>
      </c>
      <c r="B40" s="182" t="s">
        <v>15</v>
      </c>
      <c r="C40" s="180">
        <v>0</v>
      </c>
      <c r="D40" s="181">
        <v>0</v>
      </c>
      <c r="E40" s="181">
        <v>0</v>
      </c>
      <c r="F40" s="12">
        <v>0</v>
      </c>
    </row>
    <row r="41" spans="1:6" ht="12.75">
      <c r="A41" s="174">
        <v>37</v>
      </c>
      <c r="B41" s="182" t="s">
        <v>16</v>
      </c>
      <c r="C41" s="200">
        <v>0</v>
      </c>
      <c r="D41" s="201">
        <v>0</v>
      </c>
      <c r="E41" s="201">
        <v>0</v>
      </c>
      <c r="F41" s="5"/>
    </row>
    <row r="42" spans="1:6" ht="12.75">
      <c r="A42" s="174">
        <v>38</v>
      </c>
      <c r="B42" s="182" t="s">
        <v>17</v>
      </c>
      <c r="C42" s="180">
        <v>13975</v>
      </c>
      <c r="D42" s="181">
        <v>0</v>
      </c>
      <c r="E42" s="181">
        <v>0</v>
      </c>
      <c r="F42" s="5"/>
    </row>
    <row r="43" spans="1:6" ht="12.75">
      <c r="A43" s="174">
        <v>39</v>
      </c>
      <c r="B43" s="202" t="s">
        <v>1</v>
      </c>
      <c r="C43" s="203"/>
      <c r="D43" s="204"/>
      <c r="E43" s="205"/>
      <c r="F43" s="18"/>
    </row>
    <row r="44" spans="1:6" ht="12.75">
      <c r="A44" s="174">
        <f t="shared" si="0"/>
        <v>40</v>
      </c>
      <c r="B44" s="206" t="s">
        <v>5</v>
      </c>
      <c r="C44" s="207">
        <f>C25-C26</f>
        <v>-1087552</v>
      </c>
      <c r="D44" s="208">
        <f>D25-D26</f>
        <v>-357046</v>
      </c>
      <c r="E44" s="208">
        <f>E25-E26</f>
        <v>-155000</v>
      </c>
      <c r="F44" s="19">
        <f>F25-F26</f>
        <v>336420</v>
      </c>
    </row>
    <row r="45" spans="1:6" ht="12.75">
      <c r="A45" s="174">
        <f t="shared" si="0"/>
        <v>41</v>
      </c>
      <c r="B45" s="209" t="s">
        <v>6</v>
      </c>
      <c r="C45" s="210">
        <f aca="true" t="shared" si="1" ref="C45:F46">C5+C25</f>
        <v>17686215</v>
      </c>
      <c r="D45" s="210">
        <f t="shared" si="1"/>
        <v>18048750</v>
      </c>
      <c r="E45" s="211">
        <f t="shared" si="1"/>
        <v>17866288</v>
      </c>
      <c r="F45" s="20">
        <f t="shared" si="1"/>
        <v>5914423</v>
      </c>
    </row>
    <row r="46" spans="1:6" ht="12.75">
      <c r="A46" s="174">
        <f t="shared" si="0"/>
        <v>42</v>
      </c>
      <c r="B46" s="212" t="s">
        <v>7</v>
      </c>
      <c r="C46" s="210">
        <f t="shared" si="1"/>
        <v>17449414</v>
      </c>
      <c r="D46" s="210">
        <f t="shared" si="1"/>
        <v>16721659</v>
      </c>
      <c r="E46" s="211">
        <f t="shared" si="1"/>
        <v>15939899</v>
      </c>
      <c r="F46" s="21">
        <f t="shared" si="1"/>
        <v>5578003</v>
      </c>
    </row>
    <row r="47" spans="1:6" ht="15.75" thickBot="1">
      <c r="A47" s="174">
        <f t="shared" si="0"/>
        <v>43</v>
      </c>
      <c r="B47" s="213" t="s">
        <v>1</v>
      </c>
      <c r="C47" s="214">
        <f>C45-C46</f>
        <v>236801</v>
      </c>
      <c r="D47" s="215">
        <f>D45-D46</f>
        <v>1327091</v>
      </c>
      <c r="E47" s="214">
        <f>E45-E46</f>
        <v>1926389</v>
      </c>
      <c r="F47" s="22">
        <f>F45-F46</f>
        <v>336420</v>
      </c>
    </row>
    <row r="48" spans="1:6" ht="16.5" thickBot="1" thickTop="1">
      <c r="A48" s="216"/>
      <c r="B48" s="217" t="s">
        <v>19</v>
      </c>
      <c r="C48" s="218"/>
      <c r="D48" s="219"/>
      <c r="E48" s="220"/>
      <c r="F48" s="23"/>
    </row>
    <row r="49" spans="1:6" ht="13.5" thickTop="1">
      <c r="A49" s="221">
        <f>A47+1</f>
        <v>44</v>
      </c>
      <c r="B49" s="222" t="s">
        <v>24</v>
      </c>
      <c r="C49" s="223">
        <f>SUM(C50:C50)</f>
        <v>711000</v>
      </c>
      <c r="D49" s="224">
        <f>SUM(D50:D50)</f>
        <v>0</v>
      </c>
      <c r="E49" s="225">
        <f>SUM(E50:E50)</f>
        <v>0</v>
      </c>
      <c r="F49" s="24" t="e">
        <f>SUM(#REF!)</f>
        <v>#REF!</v>
      </c>
    </row>
    <row r="50" spans="1:6" ht="12.75">
      <c r="A50" s="226">
        <v>45</v>
      </c>
      <c r="B50" s="227" t="s">
        <v>243</v>
      </c>
      <c r="C50" s="228">
        <v>711000</v>
      </c>
      <c r="D50" s="229">
        <v>0</v>
      </c>
      <c r="E50" s="199">
        <v>0</v>
      </c>
      <c r="F50" s="25"/>
    </row>
    <row r="51" spans="1:6" ht="12.75">
      <c r="A51" s="221">
        <v>46</v>
      </c>
      <c r="B51" s="222" t="s">
        <v>8</v>
      </c>
      <c r="C51" s="225">
        <f>SUM(C52:C55)</f>
        <v>896723</v>
      </c>
      <c r="D51" s="230">
        <f>SUM(D52:D55)</f>
        <v>823509</v>
      </c>
      <c r="E51" s="225">
        <f>SUM(E52:E55)</f>
        <v>822111</v>
      </c>
      <c r="F51" s="24">
        <f>SUM(F53:F54)</f>
        <v>0</v>
      </c>
    </row>
    <row r="52" spans="1:6" ht="12.75">
      <c r="A52" s="231">
        <v>47</v>
      </c>
      <c r="B52" s="232" t="s">
        <v>208</v>
      </c>
      <c r="C52" s="233">
        <v>0</v>
      </c>
      <c r="D52" s="234">
        <v>0</v>
      </c>
      <c r="E52" s="233">
        <v>0</v>
      </c>
      <c r="F52" s="24"/>
    </row>
    <row r="53" spans="1:6" ht="12.75">
      <c r="A53" s="235">
        <v>49</v>
      </c>
      <c r="B53" s="236" t="s">
        <v>20</v>
      </c>
      <c r="C53" s="237">
        <v>477996</v>
      </c>
      <c r="D53" s="238">
        <v>396352</v>
      </c>
      <c r="E53" s="181">
        <v>386352</v>
      </c>
      <c r="F53" s="26"/>
    </row>
    <row r="54" spans="1:6" ht="12.75">
      <c r="A54" s="235">
        <v>50</v>
      </c>
      <c r="B54" s="236" t="s">
        <v>21</v>
      </c>
      <c r="C54" s="237">
        <v>305000</v>
      </c>
      <c r="D54" s="238">
        <v>309000</v>
      </c>
      <c r="E54" s="181">
        <v>313000</v>
      </c>
      <c r="F54" s="26"/>
    </row>
    <row r="55" spans="1:6" ht="13.5" thickBot="1">
      <c r="A55" s="239">
        <v>51</v>
      </c>
      <c r="B55" s="240" t="s">
        <v>240</v>
      </c>
      <c r="C55" s="241">
        <v>113727</v>
      </c>
      <c r="D55" s="242">
        <v>118157</v>
      </c>
      <c r="E55" s="30">
        <v>122759</v>
      </c>
      <c r="F55" s="30"/>
    </row>
    <row r="56" spans="1:6" ht="15" thickBot="1" thickTop="1">
      <c r="A56" s="243">
        <v>52</v>
      </c>
      <c r="B56" s="244" t="s">
        <v>18</v>
      </c>
      <c r="C56" s="245">
        <f>C45+C49-C46-C51</f>
        <v>51078</v>
      </c>
      <c r="D56" s="27">
        <f>D45+D49-D46-D51</f>
        <v>503582</v>
      </c>
      <c r="E56" s="246">
        <f>E45+E49-E46-E51</f>
        <v>1104278</v>
      </c>
      <c r="F56" s="27" t="e">
        <f>F45+F49-F46-F51</f>
        <v>#REF!</v>
      </c>
    </row>
  </sheetData>
  <sheetProtection/>
  <mergeCells count="1">
    <mergeCell ref="A1:B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104"/>
      <c r="B1" s="54"/>
      <c r="C1" s="53" t="s">
        <v>34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6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7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149">
        <v>1</v>
      </c>
      <c r="B4" s="314" t="s">
        <v>47</v>
      </c>
      <c r="C4" s="315"/>
      <c r="D4" s="315"/>
      <c r="E4" s="315"/>
      <c r="F4" s="40">
        <f>SUM(F6:F8)</f>
        <v>812000</v>
      </c>
      <c r="G4" s="40">
        <f>SUM(G6:G16)</f>
        <v>27425</v>
      </c>
      <c r="H4" s="40">
        <f>SUM(H5:H16)</f>
        <v>27144</v>
      </c>
      <c r="I4" s="247">
        <f>SUM(I5+I7)</f>
        <v>89710</v>
      </c>
      <c r="J4" s="247">
        <f>SUM(J5+J7)</f>
        <v>73710</v>
      </c>
      <c r="K4" s="248">
        <f>SUM(K5+K7)</f>
        <v>73710</v>
      </c>
      <c r="L4" s="249">
        <f>SUM(L5:L16)</f>
        <v>0</v>
      </c>
      <c r="M4" s="247">
        <v>0</v>
      </c>
      <c r="N4" s="247">
        <v>0</v>
      </c>
      <c r="O4" s="250">
        <v>0</v>
      </c>
    </row>
    <row r="5" spans="1:17" ht="13.5" customHeight="1">
      <c r="A5" s="150">
        <v>2</v>
      </c>
      <c r="B5" s="116" t="s">
        <v>102</v>
      </c>
      <c r="C5" s="117" t="s">
        <v>103</v>
      </c>
      <c r="D5" s="118"/>
      <c r="E5" s="119"/>
      <c r="F5" s="67">
        <v>780000</v>
      </c>
      <c r="G5" s="64">
        <v>25891</v>
      </c>
      <c r="H5" s="64">
        <v>2244</v>
      </c>
      <c r="I5" s="264">
        <f>SUM(I6)</f>
        <v>43000</v>
      </c>
      <c r="J5" s="264">
        <f>SUM(J6)</f>
        <v>27000</v>
      </c>
      <c r="K5" s="265">
        <f>SUM(K6)</f>
        <v>27000</v>
      </c>
      <c r="L5" s="253"/>
      <c r="M5" s="251"/>
      <c r="N5" s="251"/>
      <c r="O5" s="254"/>
      <c r="P5" s="1"/>
      <c r="Q5" s="1"/>
    </row>
    <row r="6" spans="1:17" ht="13.5" customHeight="1">
      <c r="A6" s="149">
        <v>3</v>
      </c>
      <c r="B6" s="120"/>
      <c r="C6" s="121" t="s">
        <v>232</v>
      </c>
      <c r="D6" s="122">
        <v>637</v>
      </c>
      <c r="E6" s="123" t="s">
        <v>242</v>
      </c>
      <c r="F6" s="39">
        <v>780000</v>
      </c>
      <c r="G6" s="64">
        <v>25891</v>
      </c>
      <c r="H6" s="64">
        <v>24000</v>
      </c>
      <c r="I6" s="251">
        <v>43000</v>
      </c>
      <c r="J6" s="251">
        <v>27000</v>
      </c>
      <c r="K6" s="252">
        <v>27000</v>
      </c>
      <c r="L6" s="253"/>
      <c r="M6" s="251"/>
      <c r="N6" s="251"/>
      <c r="O6" s="254"/>
      <c r="P6" s="1"/>
      <c r="Q6" s="1"/>
    </row>
    <row r="7" spans="1:17" ht="13.5" customHeight="1">
      <c r="A7" s="150">
        <v>4</v>
      </c>
      <c r="B7" s="124" t="s">
        <v>104</v>
      </c>
      <c r="C7" s="117" t="s">
        <v>105</v>
      </c>
      <c r="D7" s="118"/>
      <c r="E7" s="119"/>
      <c r="F7" s="39">
        <v>25000</v>
      </c>
      <c r="G7" s="39">
        <v>574</v>
      </c>
      <c r="H7" s="39">
        <v>800</v>
      </c>
      <c r="I7" s="266">
        <f>SUM(I8:I16)</f>
        <v>46710</v>
      </c>
      <c r="J7" s="266">
        <f>SUM(J8:J16)</f>
        <v>46710</v>
      </c>
      <c r="K7" s="267">
        <f>SUM(K8:K16)</f>
        <v>46710</v>
      </c>
      <c r="L7" s="268"/>
      <c r="M7" s="266"/>
      <c r="N7" s="266"/>
      <c r="O7" s="269"/>
      <c r="P7" s="1"/>
      <c r="Q7" s="1"/>
    </row>
    <row r="8" spans="1:17" ht="13.5" customHeight="1">
      <c r="A8" s="149">
        <v>5</v>
      </c>
      <c r="B8" s="49"/>
      <c r="C8" s="50" t="s">
        <v>232</v>
      </c>
      <c r="D8" s="63">
        <v>610</v>
      </c>
      <c r="E8" s="38" t="s">
        <v>90</v>
      </c>
      <c r="F8" s="39">
        <v>7000</v>
      </c>
      <c r="G8" s="39">
        <v>280</v>
      </c>
      <c r="H8" s="39">
        <v>100</v>
      </c>
      <c r="I8" s="255">
        <v>13733</v>
      </c>
      <c r="J8" s="255">
        <v>13733</v>
      </c>
      <c r="K8" s="256">
        <v>13733</v>
      </c>
      <c r="L8" s="257"/>
      <c r="M8" s="255"/>
      <c r="N8" s="255"/>
      <c r="O8" s="258"/>
      <c r="P8" s="1"/>
      <c r="Q8" s="1"/>
    </row>
    <row r="9" spans="1:17" ht="13.5" customHeight="1">
      <c r="A9" s="149">
        <v>6</v>
      </c>
      <c r="B9" s="49"/>
      <c r="C9" s="50" t="s">
        <v>232</v>
      </c>
      <c r="D9" s="63">
        <v>620</v>
      </c>
      <c r="E9" s="38" t="s">
        <v>91</v>
      </c>
      <c r="F9" s="39"/>
      <c r="G9" s="39"/>
      <c r="H9" s="39"/>
      <c r="I9" s="255">
        <v>4822</v>
      </c>
      <c r="J9" s="255">
        <v>4822</v>
      </c>
      <c r="K9" s="256">
        <v>4822</v>
      </c>
      <c r="L9" s="257"/>
      <c r="M9" s="255"/>
      <c r="N9" s="255"/>
      <c r="O9" s="258"/>
      <c r="P9" s="1"/>
      <c r="Q9" s="1"/>
    </row>
    <row r="10" spans="1:17" ht="13.5" customHeight="1">
      <c r="A10" s="149">
        <v>7</v>
      </c>
      <c r="B10" s="49"/>
      <c r="C10" s="50" t="s">
        <v>232</v>
      </c>
      <c r="D10" s="63">
        <v>627</v>
      </c>
      <c r="E10" s="38" t="s">
        <v>106</v>
      </c>
      <c r="F10" s="39"/>
      <c r="G10" s="39"/>
      <c r="H10" s="39"/>
      <c r="I10" s="255">
        <v>222</v>
      </c>
      <c r="J10" s="255">
        <v>222</v>
      </c>
      <c r="K10" s="256">
        <v>222</v>
      </c>
      <c r="L10" s="257"/>
      <c r="M10" s="255"/>
      <c r="N10" s="255"/>
      <c r="O10" s="258"/>
      <c r="P10" s="1"/>
      <c r="Q10" s="1"/>
    </row>
    <row r="11" spans="1:17" ht="13.5" customHeight="1">
      <c r="A11" s="149">
        <v>8</v>
      </c>
      <c r="B11" s="49"/>
      <c r="C11" s="50" t="s">
        <v>232</v>
      </c>
      <c r="D11" s="63">
        <v>631</v>
      </c>
      <c r="E11" s="38" t="s">
        <v>97</v>
      </c>
      <c r="F11" s="39"/>
      <c r="G11" s="39"/>
      <c r="H11" s="39"/>
      <c r="I11" s="255">
        <v>1500</v>
      </c>
      <c r="J11" s="255">
        <v>1500</v>
      </c>
      <c r="K11" s="256">
        <v>1500</v>
      </c>
      <c r="L11" s="257"/>
      <c r="M11" s="255"/>
      <c r="N11" s="255"/>
      <c r="O11" s="258"/>
      <c r="P11" s="1"/>
      <c r="Q11" s="1"/>
    </row>
    <row r="12" spans="1:17" ht="13.5" customHeight="1">
      <c r="A12" s="149">
        <v>9</v>
      </c>
      <c r="B12" s="49"/>
      <c r="C12" s="50" t="s">
        <v>232</v>
      </c>
      <c r="D12" s="63">
        <v>632</v>
      </c>
      <c r="E12" s="38" t="s">
        <v>107</v>
      </c>
      <c r="F12" s="39"/>
      <c r="G12" s="39"/>
      <c r="H12" s="39"/>
      <c r="I12" s="255">
        <v>2200</v>
      </c>
      <c r="J12" s="255">
        <v>2200</v>
      </c>
      <c r="K12" s="256">
        <v>2200</v>
      </c>
      <c r="L12" s="257"/>
      <c r="M12" s="255"/>
      <c r="N12" s="255"/>
      <c r="O12" s="258"/>
      <c r="P12" s="1"/>
      <c r="Q12" s="1"/>
    </row>
    <row r="13" spans="1:17" ht="13.5" customHeight="1">
      <c r="A13" s="149">
        <v>10</v>
      </c>
      <c r="B13" s="49"/>
      <c r="C13" s="50" t="s">
        <v>232</v>
      </c>
      <c r="D13" s="63">
        <v>633</v>
      </c>
      <c r="E13" s="38" t="s">
        <v>85</v>
      </c>
      <c r="F13" s="39"/>
      <c r="G13" s="39"/>
      <c r="H13" s="39"/>
      <c r="I13" s="255">
        <v>7000</v>
      </c>
      <c r="J13" s="255">
        <v>7000</v>
      </c>
      <c r="K13" s="256">
        <v>7000</v>
      </c>
      <c r="L13" s="257"/>
      <c r="M13" s="255"/>
      <c r="N13" s="255"/>
      <c r="O13" s="258"/>
      <c r="P13" s="1"/>
      <c r="Q13" s="1"/>
    </row>
    <row r="14" spans="1:17" ht="13.5" customHeight="1">
      <c r="A14" s="149">
        <v>11</v>
      </c>
      <c r="B14" s="49"/>
      <c r="C14" s="50" t="s">
        <v>232</v>
      </c>
      <c r="D14" s="63">
        <v>636</v>
      </c>
      <c r="E14" s="38" t="s">
        <v>108</v>
      </c>
      <c r="F14" s="39"/>
      <c r="G14" s="39"/>
      <c r="H14" s="39"/>
      <c r="I14" s="255">
        <v>1000</v>
      </c>
      <c r="J14" s="255">
        <v>1000</v>
      </c>
      <c r="K14" s="256">
        <v>1000</v>
      </c>
      <c r="L14" s="257"/>
      <c r="M14" s="255"/>
      <c r="N14" s="255"/>
      <c r="O14" s="258"/>
      <c r="P14" s="1"/>
      <c r="Q14" s="1"/>
    </row>
    <row r="15" spans="1:17" ht="13.5" customHeight="1">
      <c r="A15" s="149">
        <v>12</v>
      </c>
      <c r="B15" s="49"/>
      <c r="C15" s="50" t="s">
        <v>232</v>
      </c>
      <c r="D15" s="63">
        <v>637</v>
      </c>
      <c r="E15" s="38" t="s">
        <v>86</v>
      </c>
      <c r="F15" s="39"/>
      <c r="G15" s="39"/>
      <c r="H15" s="39"/>
      <c r="I15" s="255">
        <v>15756</v>
      </c>
      <c r="J15" s="255">
        <v>15756</v>
      </c>
      <c r="K15" s="256">
        <v>15756</v>
      </c>
      <c r="L15" s="257"/>
      <c r="M15" s="255"/>
      <c r="N15" s="255"/>
      <c r="O15" s="258"/>
      <c r="P15" s="1"/>
      <c r="Q15" s="1"/>
    </row>
    <row r="16" spans="1:17" ht="13.5" customHeight="1" thickBot="1">
      <c r="A16" s="151">
        <v>13</v>
      </c>
      <c r="B16" s="43"/>
      <c r="C16" s="51" t="s">
        <v>232</v>
      </c>
      <c r="D16" s="45">
        <v>642</v>
      </c>
      <c r="E16" s="115" t="s">
        <v>92</v>
      </c>
      <c r="F16" s="46">
        <v>0</v>
      </c>
      <c r="G16" s="46">
        <v>680</v>
      </c>
      <c r="H16" s="46">
        <v>0</v>
      </c>
      <c r="I16" s="259">
        <v>477</v>
      </c>
      <c r="J16" s="259">
        <v>477</v>
      </c>
      <c r="K16" s="260">
        <v>477</v>
      </c>
      <c r="L16" s="261"/>
      <c r="M16" s="259"/>
      <c r="N16" s="259"/>
      <c r="O16" s="262"/>
      <c r="P16" s="1"/>
      <c r="Q16" s="1"/>
    </row>
    <row r="17" spans="1:15" ht="13.5">
      <c r="A17" s="31"/>
      <c r="B17" s="308" t="s">
        <v>54</v>
      </c>
      <c r="C17" s="308"/>
      <c r="D17" s="308"/>
      <c r="E17" s="47"/>
      <c r="F17" s="48" t="e">
        <f>F4+#REF!+#REF!+#REF!+#REF!+#REF!</f>
        <v>#REF!</v>
      </c>
      <c r="G17" s="48" t="e">
        <f>G4+#REF!+#REF!+#REF!+#REF!+#REF!</f>
        <v>#REF!</v>
      </c>
      <c r="H17" s="48" t="e">
        <f>H4+#REF!+#REF!+#REF!+#REF!+#REF!</f>
        <v>#REF!</v>
      </c>
      <c r="I17" s="263">
        <f>I4</f>
        <v>89710</v>
      </c>
      <c r="J17" s="263">
        <f>J4</f>
        <v>73710</v>
      </c>
      <c r="K17" s="263">
        <f>K4</f>
        <v>73710</v>
      </c>
      <c r="L17" s="263" t="e">
        <f>L4+#REF!+#REF!+#REF!+#REF!+#REF!</f>
        <v>#REF!</v>
      </c>
      <c r="M17" s="263">
        <f>M4</f>
        <v>0</v>
      </c>
      <c r="N17" s="263">
        <f>N4</f>
        <v>0</v>
      </c>
      <c r="O17" s="263">
        <f>O4</f>
        <v>0</v>
      </c>
    </row>
  </sheetData>
  <sheetProtection/>
  <mergeCells count="9">
    <mergeCell ref="B17:D17"/>
    <mergeCell ref="E2:E3"/>
    <mergeCell ref="H2:K2"/>
    <mergeCell ref="L2:O2"/>
    <mergeCell ref="B4:E4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48</v>
      </c>
      <c r="C4" s="310"/>
      <c r="D4" s="310"/>
      <c r="E4" s="310"/>
      <c r="F4" s="40" t="e">
        <f>SUM(#REF!)</f>
        <v>#REF!</v>
      </c>
      <c r="G4" s="40" t="e">
        <f>SUM(#REF!)</f>
        <v>#REF!</v>
      </c>
      <c r="H4" s="40">
        <f aca="true" t="shared" si="0" ref="H4:O4">SUM(H5:H5)</f>
        <v>2244</v>
      </c>
      <c r="I4" s="247">
        <f t="shared" si="0"/>
        <v>10000</v>
      </c>
      <c r="J4" s="247">
        <f t="shared" si="0"/>
        <v>10000</v>
      </c>
      <c r="K4" s="248">
        <f t="shared" si="0"/>
        <v>10000</v>
      </c>
      <c r="L4" s="249">
        <f t="shared" si="0"/>
        <v>0</v>
      </c>
      <c r="M4" s="247">
        <f t="shared" si="0"/>
        <v>0</v>
      </c>
      <c r="N4" s="247">
        <f t="shared" si="0"/>
        <v>0</v>
      </c>
      <c r="O4" s="250">
        <f t="shared" si="0"/>
        <v>0</v>
      </c>
    </row>
    <row r="5" spans="1:17" ht="13.5" customHeight="1">
      <c r="A5" s="73">
        <v>2</v>
      </c>
      <c r="B5" s="49"/>
      <c r="C5" s="50" t="s">
        <v>32</v>
      </c>
      <c r="D5" s="63">
        <v>637</v>
      </c>
      <c r="E5" s="38" t="s">
        <v>86</v>
      </c>
      <c r="F5" s="39">
        <v>780000</v>
      </c>
      <c r="G5" s="64">
        <v>25891</v>
      </c>
      <c r="H5" s="64">
        <v>2244</v>
      </c>
      <c r="I5" s="251">
        <v>10000</v>
      </c>
      <c r="J5" s="251">
        <v>10000</v>
      </c>
      <c r="K5" s="252">
        <v>10000</v>
      </c>
      <c r="L5" s="253"/>
      <c r="M5" s="251"/>
      <c r="N5" s="251"/>
      <c r="O5" s="254"/>
      <c r="P5" s="1"/>
      <c r="Q5" s="1"/>
    </row>
    <row r="6" spans="1:22" ht="13.5">
      <c r="A6" s="72">
        <v>3</v>
      </c>
      <c r="B6" s="320" t="s">
        <v>49</v>
      </c>
      <c r="C6" s="310"/>
      <c r="D6" s="310"/>
      <c r="E6" s="310"/>
      <c r="F6" s="40">
        <f aca="true" t="shared" si="1" ref="F6:O6">SUM(F7:F9)</f>
        <v>53000</v>
      </c>
      <c r="G6" s="40">
        <f t="shared" si="1"/>
        <v>2424</v>
      </c>
      <c r="H6" s="40">
        <f t="shared" si="1"/>
        <v>430</v>
      </c>
      <c r="I6" s="247">
        <f>SUM(I7:I9)</f>
        <v>39500</v>
      </c>
      <c r="J6" s="247">
        <f>SUM(J7:J9)</f>
        <v>39500</v>
      </c>
      <c r="K6" s="248">
        <f>SUM(K7:K9)</f>
        <v>39500</v>
      </c>
      <c r="L6" s="249">
        <f t="shared" si="1"/>
        <v>0</v>
      </c>
      <c r="M6" s="247">
        <f t="shared" si="1"/>
        <v>0</v>
      </c>
      <c r="N6" s="247">
        <f t="shared" si="1"/>
        <v>0</v>
      </c>
      <c r="O6" s="250">
        <f t="shared" si="1"/>
        <v>0</v>
      </c>
      <c r="V6" s="28"/>
    </row>
    <row r="7" spans="1:17" ht="13.5" customHeight="1">
      <c r="A7" s="73">
        <v>4</v>
      </c>
      <c r="B7" s="49"/>
      <c r="C7" s="50" t="s">
        <v>232</v>
      </c>
      <c r="D7" s="63">
        <v>620</v>
      </c>
      <c r="E7" s="38" t="s">
        <v>91</v>
      </c>
      <c r="F7" s="39">
        <v>50000</v>
      </c>
      <c r="G7" s="39">
        <v>1755</v>
      </c>
      <c r="H7" s="39">
        <v>0</v>
      </c>
      <c r="I7" s="255">
        <v>8000</v>
      </c>
      <c r="J7" s="255">
        <v>8000</v>
      </c>
      <c r="K7" s="256">
        <v>8000</v>
      </c>
      <c r="L7" s="257"/>
      <c r="M7" s="255"/>
      <c r="N7" s="255"/>
      <c r="O7" s="258"/>
      <c r="P7" s="1"/>
      <c r="Q7" s="1"/>
    </row>
    <row r="8" spans="1:17" ht="13.5" customHeight="1">
      <c r="A8" s="72">
        <v>5</v>
      </c>
      <c r="B8" s="49"/>
      <c r="C8" s="50" t="s">
        <v>232</v>
      </c>
      <c r="D8" s="63">
        <v>633</v>
      </c>
      <c r="E8" s="38" t="s">
        <v>109</v>
      </c>
      <c r="F8" s="39">
        <v>3000</v>
      </c>
      <c r="G8" s="39">
        <v>81</v>
      </c>
      <c r="H8" s="39">
        <v>10</v>
      </c>
      <c r="I8" s="255">
        <v>4500</v>
      </c>
      <c r="J8" s="255">
        <v>4500</v>
      </c>
      <c r="K8" s="256">
        <v>4500</v>
      </c>
      <c r="L8" s="257"/>
      <c r="M8" s="255"/>
      <c r="N8" s="255"/>
      <c r="O8" s="258"/>
      <c r="P8" s="1"/>
      <c r="Q8" s="1"/>
    </row>
    <row r="9" spans="1:17" ht="13.5" customHeight="1">
      <c r="A9" s="73">
        <v>6</v>
      </c>
      <c r="B9" s="49"/>
      <c r="C9" s="50" t="s">
        <v>232</v>
      </c>
      <c r="D9" s="63">
        <v>637</v>
      </c>
      <c r="E9" s="38" t="s">
        <v>0</v>
      </c>
      <c r="F9" s="39">
        <v>0</v>
      </c>
      <c r="G9" s="39">
        <v>588</v>
      </c>
      <c r="H9" s="39">
        <v>420</v>
      </c>
      <c r="I9" s="255">
        <v>27000</v>
      </c>
      <c r="J9" s="255">
        <v>27000</v>
      </c>
      <c r="K9" s="256">
        <v>27000</v>
      </c>
      <c r="L9" s="257"/>
      <c r="M9" s="255"/>
      <c r="N9" s="255"/>
      <c r="O9" s="258"/>
      <c r="P9" s="1"/>
      <c r="Q9" s="1"/>
    </row>
    <row r="10" spans="1:15" ht="13.5">
      <c r="A10" s="72">
        <v>7</v>
      </c>
      <c r="B10" s="320" t="s">
        <v>50</v>
      </c>
      <c r="C10" s="310"/>
      <c r="D10" s="310"/>
      <c r="E10" s="310"/>
      <c r="F10" s="40">
        <f aca="true" t="shared" si="2" ref="F10:O10">SUM(F11:F11)</f>
        <v>40000</v>
      </c>
      <c r="G10" s="40">
        <f t="shared" si="2"/>
        <v>1235</v>
      </c>
      <c r="H10" s="40">
        <f t="shared" si="2"/>
        <v>1250</v>
      </c>
      <c r="I10" s="247">
        <f t="shared" si="2"/>
        <v>3600</v>
      </c>
      <c r="J10" s="247">
        <f t="shared" si="2"/>
        <v>3600</v>
      </c>
      <c r="K10" s="248">
        <f t="shared" si="2"/>
        <v>3600</v>
      </c>
      <c r="L10" s="249">
        <f t="shared" si="2"/>
        <v>0</v>
      </c>
      <c r="M10" s="247">
        <f t="shared" si="2"/>
        <v>0</v>
      </c>
      <c r="N10" s="247">
        <f t="shared" si="2"/>
        <v>0</v>
      </c>
      <c r="O10" s="250">
        <f t="shared" si="2"/>
        <v>0</v>
      </c>
    </row>
    <row r="11" spans="1:17" ht="13.5" customHeight="1">
      <c r="A11" s="73">
        <v>8</v>
      </c>
      <c r="B11" s="49"/>
      <c r="C11" s="125" t="s">
        <v>110</v>
      </c>
      <c r="D11" s="126">
        <v>637</v>
      </c>
      <c r="E11" s="38" t="s">
        <v>111</v>
      </c>
      <c r="F11" s="39">
        <v>40000</v>
      </c>
      <c r="G11" s="39">
        <v>1235</v>
      </c>
      <c r="H11" s="39">
        <v>1250</v>
      </c>
      <c r="I11" s="255">
        <v>3600</v>
      </c>
      <c r="J11" s="255">
        <v>3600</v>
      </c>
      <c r="K11" s="256">
        <v>3600</v>
      </c>
      <c r="L11" s="257"/>
      <c r="M11" s="255"/>
      <c r="N11" s="255"/>
      <c r="O11" s="258"/>
      <c r="P11" s="1"/>
      <c r="Q11" s="1"/>
    </row>
    <row r="12" spans="1:15" ht="13.5">
      <c r="A12" s="73">
        <v>9</v>
      </c>
      <c r="B12" s="320" t="s">
        <v>51</v>
      </c>
      <c r="C12" s="310"/>
      <c r="D12" s="310"/>
      <c r="E12" s="310"/>
      <c r="F12" s="40" t="e">
        <f>#REF!</f>
        <v>#REF!</v>
      </c>
      <c r="G12" s="40" t="e">
        <f>#REF!</f>
        <v>#REF!</v>
      </c>
      <c r="H12" s="40" t="e">
        <f>#REF!</f>
        <v>#REF!</v>
      </c>
      <c r="I12" s="247">
        <f>SUM(I13:I17)</f>
        <v>144640</v>
      </c>
      <c r="J12" s="247">
        <f>SUM(J13:J17)</f>
        <v>131890</v>
      </c>
      <c r="K12" s="248">
        <f>SUM(K13:K17)</f>
        <v>131890</v>
      </c>
      <c r="L12" s="249" t="e">
        <f>#REF!</f>
        <v>#REF!</v>
      </c>
      <c r="M12" s="247">
        <f>SUM(M13:M19)</f>
        <v>19950</v>
      </c>
      <c r="N12" s="247">
        <v>0</v>
      </c>
      <c r="O12" s="250">
        <v>0</v>
      </c>
    </row>
    <row r="13" spans="1:15" ht="12.75">
      <c r="A13" s="75">
        <v>10</v>
      </c>
      <c r="B13" s="127"/>
      <c r="C13" s="50" t="s">
        <v>232</v>
      </c>
      <c r="D13" s="128">
        <v>632</v>
      </c>
      <c r="E13" s="41" t="s">
        <v>113</v>
      </c>
      <c r="F13" s="42"/>
      <c r="G13" s="42"/>
      <c r="H13" s="42"/>
      <c r="I13" s="270">
        <v>3000</v>
      </c>
      <c r="J13" s="270">
        <v>3000</v>
      </c>
      <c r="K13" s="271">
        <v>3000</v>
      </c>
      <c r="L13" s="272"/>
      <c r="M13" s="270"/>
      <c r="N13" s="270"/>
      <c r="O13" s="273"/>
    </row>
    <row r="14" spans="1:15" ht="12.75">
      <c r="A14" s="75">
        <v>11</v>
      </c>
      <c r="B14" s="127"/>
      <c r="C14" s="50" t="s">
        <v>232</v>
      </c>
      <c r="D14" s="128">
        <v>633</v>
      </c>
      <c r="E14" s="41" t="s">
        <v>114</v>
      </c>
      <c r="F14" s="42"/>
      <c r="G14" s="42"/>
      <c r="H14" s="42"/>
      <c r="I14" s="270">
        <v>54750</v>
      </c>
      <c r="J14" s="270">
        <v>42000</v>
      </c>
      <c r="K14" s="271">
        <v>42000</v>
      </c>
      <c r="L14" s="272"/>
      <c r="M14" s="270"/>
      <c r="N14" s="270"/>
      <c r="O14" s="273"/>
    </row>
    <row r="15" spans="1:15" ht="12.75">
      <c r="A15" s="75">
        <v>12</v>
      </c>
      <c r="B15" s="127"/>
      <c r="C15" s="50" t="s">
        <v>232</v>
      </c>
      <c r="D15" s="128">
        <v>635</v>
      </c>
      <c r="E15" s="41" t="s">
        <v>112</v>
      </c>
      <c r="F15" s="42"/>
      <c r="G15" s="42"/>
      <c r="H15" s="42"/>
      <c r="I15" s="270">
        <v>70500</v>
      </c>
      <c r="J15" s="270">
        <v>70500</v>
      </c>
      <c r="K15" s="271">
        <v>70500</v>
      </c>
      <c r="L15" s="272"/>
      <c r="M15" s="270"/>
      <c r="N15" s="270"/>
      <c r="O15" s="273"/>
    </row>
    <row r="16" spans="1:15" ht="12.75">
      <c r="A16" s="75">
        <v>13</v>
      </c>
      <c r="B16" s="127"/>
      <c r="C16" s="129" t="s">
        <v>232</v>
      </c>
      <c r="D16" s="128">
        <v>637</v>
      </c>
      <c r="E16" s="41" t="s">
        <v>86</v>
      </c>
      <c r="F16" s="42"/>
      <c r="G16" s="42"/>
      <c r="H16" s="42"/>
      <c r="I16" s="270">
        <v>16250</v>
      </c>
      <c r="J16" s="270">
        <v>16250</v>
      </c>
      <c r="K16" s="271">
        <v>16250</v>
      </c>
      <c r="L16" s="272"/>
      <c r="M16" s="270"/>
      <c r="N16" s="270"/>
      <c r="O16" s="273"/>
    </row>
    <row r="17" spans="1:15" ht="12.75">
      <c r="A17" s="75">
        <v>14</v>
      </c>
      <c r="B17" s="128"/>
      <c r="C17" s="129" t="s">
        <v>232</v>
      </c>
      <c r="D17" s="128">
        <v>642</v>
      </c>
      <c r="E17" s="41" t="s">
        <v>252</v>
      </c>
      <c r="F17" s="105"/>
      <c r="G17" s="105"/>
      <c r="H17" s="105"/>
      <c r="I17" s="274">
        <v>140</v>
      </c>
      <c r="J17" s="270">
        <v>140</v>
      </c>
      <c r="K17" s="274">
        <v>140</v>
      </c>
      <c r="L17" s="274"/>
      <c r="M17" s="270"/>
      <c r="N17" s="274"/>
      <c r="O17" s="273"/>
    </row>
    <row r="18" spans="1:15" ht="12.75">
      <c r="A18" s="75">
        <v>15</v>
      </c>
      <c r="B18" s="128"/>
      <c r="C18" s="129" t="s">
        <v>232</v>
      </c>
      <c r="D18" s="128">
        <v>711</v>
      </c>
      <c r="E18" s="41" t="s">
        <v>270</v>
      </c>
      <c r="F18" s="105"/>
      <c r="G18" s="105"/>
      <c r="H18" s="105"/>
      <c r="I18" s="274"/>
      <c r="J18" s="270"/>
      <c r="K18" s="274"/>
      <c r="L18" s="274"/>
      <c r="M18" s="270">
        <v>17950</v>
      </c>
      <c r="N18" s="274"/>
      <c r="O18" s="273"/>
    </row>
    <row r="19" spans="1:15" ht="13.5" thickBot="1">
      <c r="A19" s="74">
        <v>16</v>
      </c>
      <c r="B19" s="78"/>
      <c r="C19" s="51" t="s">
        <v>232</v>
      </c>
      <c r="D19" s="78">
        <v>713</v>
      </c>
      <c r="E19" s="44" t="s">
        <v>251</v>
      </c>
      <c r="F19" s="100"/>
      <c r="G19" s="100"/>
      <c r="H19" s="100"/>
      <c r="I19" s="275"/>
      <c r="J19" s="276"/>
      <c r="K19" s="275"/>
      <c r="L19" s="275"/>
      <c r="M19" s="276">
        <v>2000</v>
      </c>
      <c r="N19" s="275">
        <v>0</v>
      </c>
      <c r="O19" s="277">
        <v>0</v>
      </c>
    </row>
    <row r="20" spans="1:15" ht="13.5">
      <c r="A20" s="47"/>
      <c r="B20" s="308" t="s">
        <v>55</v>
      </c>
      <c r="C20" s="308"/>
      <c r="D20" s="308"/>
      <c r="E20" s="47"/>
      <c r="F20" s="48" t="e">
        <f>F4+F6+F10+F12+#REF!+#REF!</f>
        <v>#REF!</v>
      </c>
      <c r="G20" s="48" t="e">
        <f>G4+G6+G10+G12+#REF!+#REF!</f>
        <v>#REF!</v>
      </c>
      <c r="H20" s="48" t="e">
        <f>H4+H6+H10+H12+#REF!+#REF!</f>
        <v>#REF!</v>
      </c>
      <c r="I20" s="48">
        <f>I4+I6+I10+I12</f>
        <v>197740</v>
      </c>
      <c r="J20" s="48">
        <f>J4+J6+J10+J12</f>
        <v>184990</v>
      </c>
      <c r="K20" s="48">
        <f>K4+K6+K10+K12</f>
        <v>184990</v>
      </c>
      <c r="L20" s="48" t="e">
        <f>L4+L6+L10+L12+#REF!+#REF!</f>
        <v>#REF!</v>
      </c>
      <c r="M20" s="48">
        <f>M4+M6+M10+M12</f>
        <v>19950</v>
      </c>
      <c r="N20" s="48">
        <f>N4+N6+N10+N12</f>
        <v>0</v>
      </c>
      <c r="O20" s="48">
        <f>O4+O6+O10+O12</f>
        <v>0</v>
      </c>
    </row>
    <row r="21" spans="1:15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</sheetData>
  <sheetProtection/>
  <mergeCells count="12">
    <mergeCell ref="B20:D20"/>
    <mergeCell ref="B6:E6"/>
    <mergeCell ref="B10:E10"/>
    <mergeCell ref="B12:E12"/>
    <mergeCell ref="L2:O2"/>
    <mergeCell ref="B4:E4"/>
    <mergeCell ref="A2:A3"/>
    <mergeCell ref="B2:B3"/>
    <mergeCell ref="C2:C3"/>
    <mergeCell ref="D2:D3"/>
    <mergeCell ref="E2:E3"/>
    <mergeCell ref="H2:K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3">
      <selection activeCell="S16" sqref="S16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36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115</v>
      </c>
      <c r="C4" s="310"/>
      <c r="D4" s="310"/>
      <c r="E4" s="310"/>
      <c r="F4" s="40">
        <f>SUM(F6:F9)</f>
        <v>812000</v>
      </c>
      <c r="G4" s="40">
        <f>SUM(G6:G10)</f>
        <v>27425</v>
      </c>
      <c r="H4" s="40">
        <f aca="true" t="shared" si="0" ref="H4:O4">SUM(H5:H10)</f>
        <v>27144</v>
      </c>
      <c r="I4" s="247">
        <f>SUM(I5:I11)</f>
        <v>35474</v>
      </c>
      <c r="J4" s="247">
        <f>SUM(J5:J11)</f>
        <v>35474</v>
      </c>
      <c r="K4" s="248">
        <f>SUM(K5:K11)</f>
        <v>35474</v>
      </c>
      <c r="L4" s="59">
        <f t="shared" si="0"/>
        <v>0</v>
      </c>
      <c r="M4" s="40">
        <f t="shared" si="0"/>
        <v>0</v>
      </c>
      <c r="N4" s="40">
        <f t="shared" si="0"/>
        <v>0</v>
      </c>
      <c r="O4" s="60">
        <f t="shared" si="0"/>
        <v>0</v>
      </c>
    </row>
    <row r="5" spans="1:17" ht="13.5" customHeight="1">
      <c r="A5" s="73">
        <v>2</v>
      </c>
      <c r="B5" s="49"/>
      <c r="C5" s="125" t="s">
        <v>209</v>
      </c>
      <c r="D5" s="63">
        <v>610</v>
      </c>
      <c r="E5" s="38" t="s">
        <v>90</v>
      </c>
      <c r="F5" s="39">
        <v>780000</v>
      </c>
      <c r="G5" s="64">
        <v>25891</v>
      </c>
      <c r="H5" s="64">
        <v>2244</v>
      </c>
      <c r="I5" s="251">
        <v>23990</v>
      </c>
      <c r="J5" s="251">
        <v>23990</v>
      </c>
      <c r="K5" s="252">
        <v>23990</v>
      </c>
      <c r="L5" s="65"/>
      <c r="M5" s="64"/>
      <c r="N5" s="64"/>
      <c r="O5" s="66"/>
      <c r="P5" s="1"/>
      <c r="Q5" s="1"/>
    </row>
    <row r="6" spans="1:17" ht="13.5" customHeight="1">
      <c r="A6" s="72">
        <v>3</v>
      </c>
      <c r="B6" s="49"/>
      <c r="C6" s="50" t="s">
        <v>209</v>
      </c>
      <c r="D6" s="63">
        <v>620</v>
      </c>
      <c r="E6" s="38" t="s">
        <v>91</v>
      </c>
      <c r="F6" s="39">
        <v>780000</v>
      </c>
      <c r="G6" s="64">
        <v>25891</v>
      </c>
      <c r="H6" s="64">
        <v>24000</v>
      </c>
      <c r="I6" s="251">
        <v>8430</v>
      </c>
      <c r="J6" s="251">
        <v>8430</v>
      </c>
      <c r="K6" s="252">
        <v>8430</v>
      </c>
      <c r="L6" s="65"/>
      <c r="M6" s="64"/>
      <c r="N6" s="64"/>
      <c r="O6" s="66"/>
      <c r="P6" s="1"/>
      <c r="Q6" s="1"/>
    </row>
    <row r="7" spans="1:17" ht="13.5" customHeight="1">
      <c r="A7" s="73">
        <v>4</v>
      </c>
      <c r="B7" s="49"/>
      <c r="C7" s="50" t="s">
        <v>209</v>
      </c>
      <c r="D7" s="63">
        <v>627</v>
      </c>
      <c r="E7" s="38" t="s">
        <v>116</v>
      </c>
      <c r="F7" s="39">
        <v>25000</v>
      </c>
      <c r="G7" s="39">
        <v>574</v>
      </c>
      <c r="H7" s="39">
        <v>800</v>
      </c>
      <c r="I7" s="255">
        <v>444</v>
      </c>
      <c r="J7" s="255">
        <v>444</v>
      </c>
      <c r="K7" s="256">
        <v>444</v>
      </c>
      <c r="L7" s="67"/>
      <c r="M7" s="39"/>
      <c r="N7" s="39"/>
      <c r="O7" s="68"/>
      <c r="P7" s="1"/>
      <c r="Q7" s="1"/>
    </row>
    <row r="8" spans="1:17" ht="13.5" customHeight="1">
      <c r="A8" s="73">
        <v>5</v>
      </c>
      <c r="B8" s="49"/>
      <c r="C8" s="50" t="s">
        <v>209</v>
      </c>
      <c r="D8" s="63">
        <v>632</v>
      </c>
      <c r="E8" s="38" t="s">
        <v>117</v>
      </c>
      <c r="F8" s="39"/>
      <c r="G8" s="39"/>
      <c r="H8" s="39"/>
      <c r="I8" s="255">
        <v>350</v>
      </c>
      <c r="J8" s="255">
        <v>350</v>
      </c>
      <c r="K8" s="256">
        <v>350</v>
      </c>
      <c r="L8" s="67"/>
      <c r="M8" s="39"/>
      <c r="N8" s="39"/>
      <c r="O8" s="68"/>
      <c r="P8" s="1"/>
      <c r="Q8" s="1"/>
    </row>
    <row r="9" spans="1:17" ht="13.5" customHeight="1">
      <c r="A9" s="72">
        <v>6</v>
      </c>
      <c r="B9" s="49"/>
      <c r="C9" s="50" t="s">
        <v>209</v>
      </c>
      <c r="D9" s="63">
        <v>633</v>
      </c>
      <c r="E9" s="38" t="s">
        <v>85</v>
      </c>
      <c r="F9" s="39">
        <v>7000</v>
      </c>
      <c r="G9" s="39">
        <v>280</v>
      </c>
      <c r="H9" s="39">
        <v>100</v>
      </c>
      <c r="I9" s="255">
        <v>300</v>
      </c>
      <c r="J9" s="255">
        <v>300</v>
      </c>
      <c r="K9" s="256">
        <v>300</v>
      </c>
      <c r="L9" s="67"/>
      <c r="M9" s="39"/>
      <c r="N9" s="39"/>
      <c r="O9" s="68"/>
      <c r="P9" s="1"/>
      <c r="Q9" s="1"/>
    </row>
    <row r="10" spans="1:17" ht="13.5" customHeight="1">
      <c r="A10" s="73">
        <v>7</v>
      </c>
      <c r="B10" s="49"/>
      <c r="C10" s="50" t="s">
        <v>209</v>
      </c>
      <c r="D10" s="63">
        <v>637</v>
      </c>
      <c r="E10" s="38" t="s">
        <v>118</v>
      </c>
      <c r="F10" s="39">
        <v>0</v>
      </c>
      <c r="G10" s="39">
        <v>680</v>
      </c>
      <c r="H10" s="39">
        <v>0</v>
      </c>
      <c r="I10" s="255">
        <v>1860</v>
      </c>
      <c r="J10" s="255">
        <v>1860</v>
      </c>
      <c r="K10" s="256">
        <v>1860</v>
      </c>
      <c r="L10" s="67"/>
      <c r="M10" s="39"/>
      <c r="N10" s="39"/>
      <c r="O10" s="68"/>
      <c r="P10" s="1"/>
      <c r="Q10" s="1"/>
    </row>
    <row r="11" spans="1:17" ht="13.5" customHeight="1">
      <c r="A11" s="73">
        <v>8</v>
      </c>
      <c r="B11" s="49"/>
      <c r="C11" s="79" t="s">
        <v>209</v>
      </c>
      <c r="D11" s="63">
        <v>642</v>
      </c>
      <c r="E11" s="80" t="s">
        <v>92</v>
      </c>
      <c r="F11" s="39"/>
      <c r="G11" s="39"/>
      <c r="H11" s="39"/>
      <c r="I11" s="255">
        <v>100</v>
      </c>
      <c r="J11" s="255">
        <v>100</v>
      </c>
      <c r="K11" s="256">
        <v>100</v>
      </c>
      <c r="L11" s="67"/>
      <c r="M11" s="39"/>
      <c r="N11" s="39"/>
      <c r="O11" s="68"/>
      <c r="P11" s="1"/>
      <c r="Q11" s="1"/>
    </row>
    <row r="12" spans="1:15" ht="13.5">
      <c r="A12" s="72">
        <v>9</v>
      </c>
      <c r="B12" s="320" t="s">
        <v>201</v>
      </c>
      <c r="C12" s="310"/>
      <c r="D12" s="310"/>
      <c r="E12" s="310"/>
      <c r="F12" s="40">
        <f aca="true" t="shared" si="1" ref="F12:O12">SUM(F13:F18)</f>
        <v>53000</v>
      </c>
      <c r="G12" s="40">
        <f t="shared" si="1"/>
        <v>2424</v>
      </c>
      <c r="H12" s="40">
        <f t="shared" si="1"/>
        <v>430</v>
      </c>
      <c r="I12" s="247">
        <f t="shared" si="1"/>
        <v>18405</v>
      </c>
      <c r="J12" s="247">
        <f t="shared" si="1"/>
        <v>18405</v>
      </c>
      <c r="K12" s="248">
        <f t="shared" si="1"/>
        <v>18405</v>
      </c>
      <c r="L12" s="59">
        <f t="shared" si="1"/>
        <v>0</v>
      </c>
      <c r="M12" s="40">
        <f t="shared" si="1"/>
        <v>0</v>
      </c>
      <c r="N12" s="40">
        <f t="shared" si="1"/>
        <v>0</v>
      </c>
      <c r="O12" s="60">
        <f t="shared" si="1"/>
        <v>0</v>
      </c>
    </row>
    <row r="13" spans="1:17" ht="13.5" customHeight="1">
      <c r="A13" s="73">
        <v>10</v>
      </c>
      <c r="B13" s="49"/>
      <c r="C13" s="50" t="s">
        <v>232</v>
      </c>
      <c r="D13" s="63">
        <v>610</v>
      </c>
      <c r="E13" s="38" t="s">
        <v>90</v>
      </c>
      <c r="F13" s="39">
        <v>50000</v>
      </c>
      <c r="G13" s="39">
        <v>1755</v>
      </c>
      <c r="H13" s="39">
        <v>0</v>
      </c>
      <c r="I13" s="255">
        <v>12807</v>
      </c>
      <c r="J13" s="255">
        <v>12807</v>
      </c>
      <c r="K13" s="256">
        <v>12807</v>
      </c>
      <c r="L13" s="67"/>
      <c r="M13" s="39"/>
      <c r="N13" s="39"/>
      <c r="O13" s="68"/>
      <c r="P13" s="1"/>
      <c r="Q13" s="1"/>
    </row>
    <row r="14" spans="1:17" ht="13.5" customHeight="1">
      <c r="A14" s="73">
        <v>11</v>
      </c>
      <c r="B14" s="49"/>
      <c r="C14" s="50" t="s">
        <v>232</v>
      </c>
      <c r="D14" s="63">
        <v>620</v>
      </c>
      <c r="E14" s="38" t="s">
        <v>91</v>
      </c>
      <c r="F14" s="39"/>
      <c r="G14" s="39"/>
      <c r="H14" s="39"/>
      <c r="I14" s="255">
        <v>4498</v>
      </c>
      <c r="J14" s="255">
        <v>4498</v>
      </c>
      <c r="K14" s="256">
        <v>4498</v>
      </c>
      <c r="L14" s="67"/>
      <c r="M14" s="39"/>
      <c r="N14" s="39"/>
      <c r="O14" s="68"/>
      <c r="P14" s="1"/>
      <c r="Q14" s="1"/>
    </row>
    <row r="15" spans="1:17" ht="13.5" customHeight="1">
      <c r="A15" s="73">
        <v>12</v>
      </c>
      <c r="B15" s="49"/>
      <c r="C15" s="50" t="s">
        <v>232</v>
      </c>
      <c r="D15" s="63">
        <v>627</v>
      </c>
      <c r="E15" s="38" t="s">
        <v>116</v>
      </c>
      <c r="F15" s="39"/>
      <c r="G15" s="39"/>
      <c r="H15" s="39"/>
      <c r="I15" s="255">
        <v>222</v>
      </c>
      <c r="J15" s="255">
        <v>222</v>
      </c>
      <c r="K15" s="256">
        <v>222</v>
      </c>
      <c r="L15" s="67"/>
      <c r="M15" s="39"/>
      <c r="N15" s="39"/>
      <c r="O15" s="68"/>
      <c r="P15" s="1"/>
      <c r="Q15" s="1"/>
    </row>
    <row r="16" spans="1:17" ht="13.5" customHeight="1">
      <c r="A16" s="73">
        <v>13</v>
      </c>
      <c r="B16" s="49"/>
      <c r="C16" s="50" t="s">
        <v>232</v>
      </c>
      <c r="D16" s="63">
        <v>632</v>
      </c>
      <c r="E16" s="38" t="s">
        <v>119</v>
      </c>
      <c r="F16" s="39"/>
      <c r="G16" s="39"/>
      <c r="H16" s="39"/>
      <c r="I16" s="255">
        <v>100</v>
      </c>
      <c r="J16" s="255">
        <v>100</v>
      </c>
      <c r="K16" s="256">
        <v>100</v>
      </c>
      <c r="L16" s="67"/>
      <c r="M16" s="39"/>
      <c r="N16" s="39"/>
      <c r="O16" s="68"/>
      <c r="P16" s="1"/>
      <c r="Q16" s="1"/>
    </row>
    <row r="17" spans="1:17" ht="13.5" customHeight="1">
      <c r="A17" s="72">
        <v>14</v>
      </c>
      <c r="B17" s="49"/>
      <c r="C17" s="50" t="s">
        <v>232</v>
      </c>
      <c r="D17" s="63">
        <v>633</v>
      </c>
      <c r="E17" s="38" t="s">
        <v>120</v>
      </c>
      <c r="F17" s="39">
        <v>3000</v>
      </c>
      <c r="G17" s="39">
        <v>81</v>
      </c>
      <c r="H17" s="39">
        <v>10</v>
      </c>
      <c r="I17" s="255">
        <v>100</v>
      </c>
      <c r="J17" s="255">
        <v>100</v>
      </c>
      <c r="K17" s="256">
        <v>100</v>
      </c>
      <c r="L17" s="67"/>
      <c r="M17" s="39"/>
      <c r="N17" s="39"/>
      <c r="O17" s="68"/>
      <c r="P17" s="1"/>
      <c r="Q17" s="1"/>
    </row>
    <row r="18" spans="1:17" ht="13.5" customHeight="1">
      <c r="A18" s="73">
        <v>15</v>
      </c>
      <c r="B18" s="49"/>
      <c r="C18" s="50" t="s">
        <v>232</v>
      </c>
      <c r="D18" s="63">
        <v>637</v>
      </c>
      <c r="E18" s="38" t="s">
        <v>126</v>
      </c>
      <c r="F18" s="39">
        <v>0</v>
      </c>
      <c r="G18" s="39">
        <v>588</v>
      </c>
      <c r="H18" s="39">
        <v>420</v>
      </c>
      <c r="I18" s="255">
        <v>678</v>
      </c>
      <c r="J18" s="255">
        <v>678</v>
      </c>
      <c r="K18" s="256">
        <v>678</v>
      </c>
      <c r="L18" s="67"/>
      <c r="M18" s="39"/>
      <c r="N18" s="39"/>
      <c r="O18" s="68"/>
      <c r="P18" s="1"/>
      <c r="Q18" s="1"/>
    </row>
    <row r="19" spans="1:15" ht="13.5">
      <c r="A19" s="72">
        <v>16</v>
      </c>
      <c r="B19" s="320" t="s">
        <v>121</v>
      </c>
      <c r="C19" s="310"/>
      <c r="D19" s="310"/>
      <c r="E19" s="310"/>
      <c r="F19" s="40">
        <f aca="true" t="shared" si="2" ref="F19:O19">SUM(F20:F28)</f>
        <v>61000</v>
      </c>
      <c r="G19" s="40">
        <f t="shared" si="2"/>
        <v>1665</v>
      </c>
      <c r="H19" s="40">
        <f t="shared" si="2"/>
        <v>1853</v>
      </c>
      <c r="I19" s="247">
        <f>SUM(I20:I29)</f>
        <v>117817</v>
      </c>
      <c r="J19" s="247">
        <f>SUM(J20:J29)</f>
        <v>117817</v>
      </c>
      <c r="K19" s="248">
        <f>SUM(K20:K29)</f>
        <v>117817</v>
      </c>
      <c r="L19" s="59">
        <f t="shared" si="2"/>
        <v>0</v>
      </c>
      <c r="M19" s="40">
        <f t="shared" si="2"/>
        <v>0</v>
      </c>
      <c r="N19" s="40">
        <f t="shared" si="2"/>
        <v>0</v>
      </c>
      <c r="O19" s="60">
        <f t="shared" si="2"/>
        <v>0</v>
      </c>
    </row>
    <row r="20" spans="1:17" ht="13.5" customHeight="1">
      <c r="A20" s="73">
        <v>17</v>
      </c>
      <c r="B20" s="49"/>
      <c r="C20" s="50" t="s">
        <v>232</v>
      </c>
      <c r="D20" s="126">
        <v>610</v>
      </c>
      <c r="E20" s="38" t="s">
        <v>90</v>
      </c>
      <c r="F20" s="39">
        <v>40000</v>
      </c>
      <c r="G20" s="39">
        <v>1235</v>
      </c>
      <c r="H20" s="39">
        <v>1250</v>
      </c>
      <c r="I20" s="255">
        <v>67270</v>
      </c>
      <c r="J20" s="255">
        <v>67270</v>
      </c>
      <c r="K20" s="256">
        <v>67270</v>
      </c>
      <c r="L20" s="67"/>
      <c r="M20" s="39"/>
      <c r="N20" s="39"/>
      <c r="O20" s="68"/>
      <c r="P20" s="1"/>
      <c r="Q20" s="1"/>
    </row>
    <row r="21" spans="1:17" ht="12.75">
      <c r="A21" s="72">
        <v>18</v>
      </c>
      <c r="B21" s="49"/>
      <c r="C21" s="50" t="s">
        <v>232</v>
      </c>
      <c r="D21" s="126">
        <v>620</v>
      </c>
      <c r="E21" s="38" t="s">
        <v>91</v>
      </c>
      <c r="F21" s="39">
        <v>4000</v>
      </c>
      <c r="G21" s="39">
        <v>0</v>
      </c>
      <c r="H21" s="39">
        <v>133</v>
      </c>
      <c r="I21" s="255">
        <v>23600</v>
      </c>
      <c r="J21" s="255">
        <v>23600</v>
      </c>
      <c r="K21" s="256">
        <v>23600</v>
      </c>
      <c r="L21" s="67"/>
      <c r="M21" s="39"/>
      <c r="N21" s="39"/>
      <c r="O21" s="68"/>
      <c r="P21" s="1"/>
      <c r="Q21" s="1"/>
    </row>
    <row r="22" spans="1:17" ht="13.5" customHeight="1">
      <c r="A22" s="73">
        <v>19</v>
      </c>
      <c r="B22" s="49"/>
      <c r="C22" s="50" t="s">
        <v>232</v>
      </c>
      <c r="D22" s="126">
        <v>627</v>
      </c>
      <c r="E22" s="38" t="s">
        <v>116</v>
      </c>
      <c r="F22" s="39">
        <v>3000</v>
      </c>
      <c r="G22" s="39">
        <v>124</v>
      </c>
      <c r="H22" s="39">
        <v>125</v>
      </c>
      <c r="I22" s="255">
        <v>888</v>
      </c>
      <c r="J22" s="255">
        <v>888</v>
      </c>
      <c r="K22" s="256">
        <v>888</v>
      </c>
      <c r="L22" s="67"/>
      <c r="M22" s="39"/>
      <c r="N22" s="39"/>
      <c r="O22" s="68"/>
      <c r="P22" s="1"/>
      <c r="Q22" s="1"/>
    </row>
    <row r="23" spans="1:17" ht="13.5" customHeight="1">
      <c r="A23" s="72">
        <v>20</v>
      </c>
      <c r="B23" s="49"/>
      <c r="C23" s="50" t="s">
        <v>232</v>
      </c>
      <c r="D23" s="126">
        <v>632</v>
      </c>
      <c r="E23" s="38" t="s">
        <v>107</v>
      </c>
      <c r="F23" s="39">
        <v>1000</v>
      </c>
      <c r="G23" s="39">
        <v>17</v>
      </c>
      <c r="H23" s="39">
        <v>19</v>
      </c>
      <c r="I23" s="255">
        <v>19100</v>
      </c>
      <c r="J23" s="255">
        <v>19100</v>
      </c>
      <c r="K23" s="256">
        <v>19100</v>
      </c>
      <c r="L23" s="67"/>
      <c r="M23" s="39"/>
      <c r="N23" s="39"/>
      <c r="O23" s="68"/>
      <c r="P23" s="1"/>
      <c r="Q23" s="1"/>
    </row>
    <row r="24" spans="1:17" ht="13.5" customHeight="1">
      <c r="A24" s="73">
        <v>21</v>
      </c>
      <c r="B24" s="49"/>
      <c r="C24" s="50" t="s">
        <v>232</v>
      </c>
      <c r="D24" s="126">
        <v>633</v>
      </c>
      <c r="E24" s="38" t="s">
        <v>85</v>
      </c>
      <c r="F24" s="39">
        <v>6000</v>
      </c>
      <c r="G24" s="39">
        <v>172</v>
      </c>
      <c r="H24" s="39">
        <v>190</v>
      </c>
      <c r="I24" s="255">
        <v>300</v>
      </c>
      <c r="J24" s="255">
        <v>300</v>
      </c>
      <c r="K24" s="256">
        <v>300</v>
      </c>
      <c r="L24" s="67"/>
      <c r="M24" s="39"/>
      <c r="N24" s="39"/>
      <c r="O24" s="68"/>
      <c r="P24" s="1"/>
      <c r="Q24" s="1"/>
    </row>
    <row r="25" spans="1:17" ht="13.5" customHeight="1">
      <c r="A25" s="72">
        <v>22</v>
      </c>
      <c r="B25" s="49"/>
      <c r="C25" s="50" t="s">
        <v>232</v>
      </c>
      <c r="D25" s="63">
        <v>634</v>
      </c>
      <c r="E25" s="38" t="s">
        <v>122</v>
      </c>
      <c r="F25" s="39">
        <v>1000</v>
      </c>
      <c r="G25" s="39">
        <v>15</v>
      </c>
      <c r="H25" s="39">
        <v>17</v>
      </c>
      <c r="I25" s="255">
        <v>500</v>
      </c>
      <c r="J25" s="255">
        <v>500</v>
      </c>
      <c r="K25" s="256">
        <v>500</v>
      </c>
      <c r="L25" s="67"/>
      <c r="M25" s="39"/>
      <c r="N25" s="39"/>
      <c r="O25" s="68"/>
      <c r="P25" s="1"/>
      <c r="Q25" s="1"/>
    </row>
    <row r="26" spans="1:17" ht="13.5" customHeight="1">
      <c r="A26" s="73">
        <v>23</v>
      </c>
      <c r="B26" s="49"/>
      <c r="C26" s="50" t="s">
        <v>232</v>
      </c>
      <c r="D26" s="63">
        <v>635</v>
      </c>
      <c r="E26" s="38" t="s">
        <v>123</v>
      </c>
      <c r="F26" s="39">
        <v>3000</v>
      </c>
      <c r="G26" s="39">
        <v>37</v>
      </c>
      <c r="H26" s="39">
        <v>45</v>
      </c>
      <c r="I26" s="255">
        <v>100</v>
      </c>
      <c r="J26" s="255">
        <v>100</v>
      </c>
      <c r="K26" s="256">
        <v>100</v>
      </c>
      <c r="L26" s="67"/>
      <c r="M26" s="39"/>
      <c r="N26" s="39"/>
      <c r="O26" s="68"/>
      <c r="P26" s="1"/>
      <c r="Q26" s="1"/>
    </row>
    <row r="27" spans="1:17" ht="13.5" customHeight="1">
      <c r="A27" s="72">
        <v>24</v>
      </c>
      <c r="B27" s="49"/>
      <c r="C27" s="50" t="s">
        <v>232</v>
      </c>
      <c r="D27" s="63">
        <v>636</v>
      </c>
      <c r="E27" s="38" t="s">
        <v>124</v>
      </c>
      <c r="F27" s="39">
        <v>1000</v>
      </c>
      <c r="G27" s="39">
        <v>12</v>
      </c>
      <c r="H27" s="39">
        <v>14</v>
      </c>
      <c r="I27" s="255">
        <v>900</v>
      </c>
      <c r="J27" s="255">
        <v>900</v>
      </c>
      <c r="K27" s="256">
        <v>900</v>
      </c>
      <c r="L27" s="67"/>
      <c r="M27" s="39"/>
      <c r="N27" s="39"/>
      <c r="O27" s="68"/>
      <c r="P27" s="1"/>
      <c r="Q27" s="1"/>
    </row>
    <row r="28" spans="1:17" ht="13.5" customHeight="1">
      <c r="A28" s="73">
        <v>25</v>
      </c>
      <c r="B28" s="49"/>
      <c r="C28" s="50" t="s">
        <v>232</v>
      </c>
      <c r="D28" s="63">
        <v>637</v>
      </c>
      <c r="E28" s="38" t="s">
        <v>86</v>
      </c>
      <c r="F28" s="39">
        <v>2000</v>
      </c>
      <c r="G28" s="39">
        <v>53</v>
      </c>
      <c r="H28" s="39">
        <v>60</v>
      </c>
      <c r="I28" s="255">
        <v>4859</v>
      </c>
      <c r="J28" s="255">
        <v>4859</v>
      </c>
      <c r="K28" s="256">
        <v>4859</v>
      </c>
      <c r="L28" s="67"/>
      <c r="M28" s="39"/>
      <c r="N28" s="39"/>
      <c r="O28" s="68"/>
      <c r="P28" s="1"/>
      <c r="Q28" s="1"/>
    </row>
    <row r="29" spans="1:17" ht="13.5" customHeight="1">
      <c r="A29" s="73">
        <v>26</v>
      </c>
      <c r="B29" s="49"/>
      <c r="C29" s="79" t="s">
        <v>232</v>
      </c>
      <c r="D29" s="63">
        <v>642</v>
      </c>
      <c r="E29" s="80" t="s">
        <v>92</v>
      </c>
      <c r="F29" s="39"/>
      <c r="G29" s="39"/>
      <c r="H29" s="39"/>
      <c r="I29" s="255">
        <v>300</v>
      </c>
      <c r="J29" s="255">
        <v>300</v>
      </c>
      <c r="K29" s="256">
        <v>300</v>
      </c>
      <c r="L29" s="67"/>
      <c r="M29" s="39"/>
      <c r="N29" s="39"/>
      <c r="O29" s="68"/>
      <c r="P29" s="1"/>
      <c r="Q29" s="1"/>
    </row>
    <row r="30" spans="1:15" ht="13.5">
      <c r="A30" s="73">
        <v>27</v>
      </c>
      <c r="B30" s="320" t="s">
        <v>125</v>
      </c>
      <c r="C30" s="310"/>
      <c r="D30" s="310"/>
      <c r="E30" s="310"/>
      <c r="F30" s="40">
        <f aca="true" t="shared" si="3" ref="F30:O30">F33</f>
        <v>17000</v>
      </c>
      <c r="G30" s="40">
        <f t="shared" si="3"/>
        <v>825</v>
      </c>
      <c r="H30" s="40">
        <f t="shared" si="3"/>
        <v>950</v>
      </c>
      <c r="I30" s="247">
        <f>SUM(I31:I35)</f>
        <v>18739</v>
      </c>
      <c r="J30" s="247">
        <f>SUM(J31:J35)</f>
        <v>18739</v>
      </c>
      <c r="K30" s="248">
        <f>SUM(K31:K35)</f>
        <v>18739</v>
      </c>
      <c r="L30" s="59">
        <f t="shared" si="3"/>
        <v>0</v>
      </c>
      <c r="M30" s="40">
        <f t="shared" si="3"/>
        <v>0</v>
      </c>
      <c r="N30" s="40">
        <f t="shared" si="3"/>
        <v>0</v>
      </c>
      <c r="O30" s="60">
        <f t="shared" si="3"/>
        <v>0</v>
      </c>
    </row>
    <row r="31" spans="1:15" ht="12.75">
      <c r="A31" s="73">
        <v>28</v>
      </c>
      <c r="B31" s="130"/>
      <c r="C31" s="50" t="s">
        <v>232</v>
      </c>
      <c r="D31" s="131">
        <v>610</v>
      </c>
      <c r="E31" s="132" t="s">
        <v>90</v>
      </c>
      <c r="F31" s="133"/>
      <c r="G31" s="133"/>
      <c r="H31" s="133"/>
      <c r="I31" s="278">
        <v>13078</v>
      </c>
      <c r="J31" s="278">
        <v>13078</v>
      </c>
      <c r="K31" s="279">
        <v>13078</v>
      </c>
      <c r="L31" s="82"/>
      <c r="M31" s="81"/>
      <c r="N31" s="81"/>
      <c r="O31" s="83"/>
    </row>
    <row r="32" spans="1:15" ht="12.75">
      <c r="A32" s="73">
        <v>29</v>
      </c>
      <c r="B32" s="130"/>
      <c r="C32" s="50" t="s">
        <v>232</v>
      </c>
      <c r="D32" s="131">
        <v>620</v>
      </c>
      <c r="E32" s="132" t="s">
        <v>91</v>
      </c>
      <c r="F32" s="133"/>
      <c r="G32" s="133"/>
      <c r="H32" s="133"/>
      <c r="I32" s="278">
        <v>4593</v>
      </c>
      <c r="J32" s="278">
        <v>4593</v>
      </c>
      <c r="K32" s="279">
        <v>4593</v>
      </c>
      <c r="L32" s="82"/>
      <c r="M32" s="81"/>
      <c r="N32" s="81"/>
      <c r="O32" s="83"/>
    </row>
    <row r="33" spans="1:17" ht="13.5" customHeight="1">
      <c r="A33" s="72">
        <v>30</v>
      </c>
      <c r="B33" s="84"/>
      <c r="C33" s="50" t="s">
        <v>232</v>
      </c>
      <c r="D33" s="37">
        <v>627</v>
      </c>
      <c r="E33" s="38" t="s">
        <v>116</v>
      </c>
      <c r="F33" s="39">
        <v>17000</v>
      </c>
      <c r="G33" s="39">
        <v>825</v>
      </c>
      <c r="H33" s="39">
        <v>950</v>
      </c>
      <c r="I33" s="255">
        <v>222</v>
      </c>
      <c r="J33" s="255">
        <v>222</v>
      </c>
      <c r="K33" s="256">
        <v>222</v>
      </c>
      <c r="L33" s="67"/>
      <c r="M33" s="39"/>
      <c r="N33" s="39"/>
      <c r="O33" s="68"/>
      <c r="P33" s="1"/>
      <c r="Q33" s="1"/>
    </row>
    <row r="34" spans="1:17" ht="13.5" customHeight="1">
      <c r="A34" s="72">
        <v>31</v>
      </c>
      <c r="B34" s="84"/>
      <c r="C34" s="50" t="s">
        <v>232</v>
      </c>
      <c r="D34" s="37">
        <v>633</v>
      </c>
      <c r="E34" s="38" t="s">
        <v>120</v>
      </c>
      <c r="F34" s="39"/>
      <c r="G34" s="39"/>
      <c r="H34" s="39"/>
      <c r="I34" s="255">
        <v>100</v>
      </c>
      <c r="J34" s="255">
        <v>100</v>
      </c>
      <c r="K34" s="256">
        <v>100</v>
      </c>
      <c r="L34" s="67"/>
      <c r="M34" s="39"/>
      <c r="N34" s="39"/>
      <c r="O34" s="68"/>
      <c r="P34" s="1"/>
      <c r="Q34" s="1"/>
    </row>
    <row r="35" spans="1:17" ht="13.5" customHeight="1">
      <c r="A35" s="72">
        <v>32</v>
      </c>
      <c r="B35" s="84"/>
      <c r="C35" s="50" t="s">
        <v>232</v>
      </c>
      <c r="D35" s="37">
        <v>637</v>
      </c>
      <c r="E35" s="38" t="s">
        <v>126</v>
      </c>
      <c r="F35" s="39"/>
      <c r="G35" s="39"/>
      <c r="H35" s="39"/>
      <c r="I35" s="255">
        <v>746</v>
      </c>
      <c r="J35" s="255">
        <v>746</v>
      </c>
      <c r="K35" s="256">
        <v>746</v>
      </c>
      <c r="L35" s="67"/>
      <c r="M35" s="39"/>
      <c r="N35" s="39"/>
      <c r="O35" s="68"/>
      <c r="P35" s="1"/>
      <c r="Q35" s="1"/>
    </row>
    <row r="36" spans="1:15" ht="13.5">
      <c r="A36" s="73">
        <v>33</v>
      </c>
      <c r="B36" s="320" t="s">
        <v>56</v>
      </c>
      <c r="C36" s="310"/>
      <c r="D36" s="310"/>
      <c r="E36" s="310"/>
      <c r="F36" s="40">
        <f aca="true" t="shared" si="4" ref="F36:O36">F39</f>
        <v>240000</v>
      </c>
      <c r="G36" s="40">
        <f t="shared" si="4"/>
        <v>7198</v>
      </c>
      <c r="H36" s="40">
        <f t="shared" si="4"/>
        <v>7700</v>
      </c>
      <c r="I36" s="247">
        <f>SUM(I37:I39)</f>
        <v>115350</v>
      </c>
      <c r="J36" s="247">
        <f>SUM(J37:J39)</f>
        <v>112350</v>
      </c>
      <c r="K36" s="248">
        <f>SUM(K37:K39)</f>
        <v>112350</v>
      </c>
      <c r="L36" s="59">
        <f t="shared" si="4"/>
        <v>0</v>
      </c>
      <c r="M36" s="40">
        <f t="shared" si="4"/>
        <v>0</v>
      </c>
      <c r="N36" s="40">
        <f t="shared" si="4"/>
        <v>0</v>
      </c>
      <c r="O36" s="60">
        <f t="shared" si="4"/>
        <v>0</v>
      </c>
    </row>
    <row r="37" spans="1:15" ht="12.75">
      <c r="A37" s="75">
        <v>34</v>
      </c>
      <c r="B37" s="127"/>
      <c r="C37" s="41" t="s">
        <v>127</v>
      </c>
      <c r="D37" s="128">
        <v>632</v>
      </c>
      <c r="E37" s="41" t="s">
        <v>117</v>
      </c>
      <c r="F37" s="42"/>
      <c r="G37" s="42"/>
      <c r="H37" s="42"/>
      <c r="I37" s="270">
        <v>50</v>
      </c>
      <c r="J37" s="270">
        <v>50</v>
      </c>
      <c r="K37" s="271">
        <v>50</v>
      </c>
      <c r="L37" s="76"/>
      <c r="M37" s="42"/>
      <c r="N37" s="42"/>
      <c r="O37" s="77"/>
    </row>
    <row r="38" spans="1:15" ht="12.75">
      <c r="A38" s="75">
        <v>36</v>
      </c>
      <c r="B38" s="127"/>
      <c r="C38" s="41" t="s">
        <v>127</v>
      </c>
      <c r="D38" s="128">
        <v>635</v>
      </c>
      <c r="E38" s="132" t="s">
        <v>149</v>
      </c>
      <c r="F38" s="42"/>
      <c r="G38" s="42"/>
      <c r="H38" s="42"/>
      <c r="I38" s="270">
        <v>300</v>
      </c>
      <c r="J38" s="270">
        <v>300</v>
      </c>
      <c r="K38" s="271">
        <v>300</v>
      </c>
      <c r="L38" s="76"/>
      <c r="M38" s="42"/>
      <c r="N38" s="42"/>
      <c r="O38" s="77"/>
    </row>
    <row r="39" spans="1:17" ht="13.5" customHeight="1" thickBot="1">
      <c r="A39" s="85">
        <v>37</v>
      </c>
      <c r="B39" s="43"/>
      <c r="C39" s="44" t="s">
        <v>127</v>
      </c>
      <c r="D39" s="45">
        <v>637</v>
      </c>
      <c r="E39" s="115" t="s">
        <v>219</v>
      </c>
      <c r="F39" s="46">
        <v>240000</v>
      </c>
      <c r="G39" s="46">
        <v>7198</v>
      </c>
      <c r="H39" s="46">
        <v>7700</v>
      </c>
      <c r="I39" s="259">
        <v>115000</v>
      </c>
      <c r="J39" s="259">
        <v>112000</v>
      </c>
      <c r="K39" s="260">
        <v>112000</v>
      </c>
      <c r="L39" s="70"/>
      <c r="M39" s="46"/>
      <c r="N39" s="46"/>
      <c r="O39" s="71"/>
      <c r="P39" s="1"/>
      <c r="Q39" s="1"/>
    </row>
    <row r="40" spans="1:15" ht="13.5">
      <c r="A40" s="47"/>
      <c r="B40" s="308" t="s">
        <v>52</v>
      </c>
      <c r="C40" s="308"/>
      <c r="D40" s="308"/>
      <c r="E40" s="47"/>
      <c r="F40" s="48" t="e">
        <f>F4+F12+F19+F30+F36+#REF!</f>
        <v>#REF!</v>
      </c>
      <c r="G40" s="48" t="e">
        <f>G4+G12+G19+G30+G36+#REF!</f>
        <v>#REF!</v>
      </c>
      <c r="H40" s="48" t="e">
        <f>H4+H12+H19+H30+H36+#REF!</f>
        <v>#REF!</v>
      </c>
      <c r="I40" s="48">
        <f>I4+I12+I19+I30+I36</f>
        <v>305785</v>
      </c>
      <c r="J40" s="48">
        <f>J4+J12+J19+J30+J36</f>
        <v>302785</v>
      </c>
      <c r="K40" s="48">
        <f>K4+K12+K19+K30+K36</f>
        <v>302785</v>
      </c>
      <c r="L40" s="48" t="e">
        <f>L4+L12+L19+L30+L36+#REF!</f>
        <v>#REF!</v>
      </c>
      <c r="M40" s="48">
        <f>M4+M12+M19+M30+M36</f>
        <v>0</v>
      </c>
      <c r="N40" s="48">
        <f>N4+N12+N19+N30+N36</f>
        <v>0</v>
      </c>
      <c r="O40" s="48">
        <f>O4+O12+O19+O30+O36</f>
        <v>0</v>
      </c>
    </row>
    <row r="41" spans="9:15" ht="12.75">
      <c r="I41" s="29"/>
      <c r="J41" s="29"/>
      <c r="K41" s="29"/>
      <c r="L41" s="29"/>
      <c r="M41" s="29"/>
      <c r="N41" s="29"/>
      <c r="O41" s="29"/>
    </row>
  </sheetData>
  <sheetProtection/>
  <mergeCells count="13">
    <mergeCell ref="A2:A3"/>
    <mergeCell ref="B2:B3"/>
    <mergeCell ref="C2:C3"/>
    <mergeCell ref="D2:D3"/>
    <mergeCell ref="L2:O2"/>
    <mergeCell ref="B4:E4"/>
    <mergeCell ref="H2:K2"/>
    <mergeCell ref="B40:D40"/>
    <mergeCell ref="B12:E12"/>
    <mergeCell ref="B19:E19"/>
    <mergeCell ref="B30:E30"/>
    <mergeCell ref="B36:E36"/>
    <mergeCell ref="E2:E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Q11" sqref="Q11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37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53" t="s">
        <v>29</v>
      </c>
      <c r="G3" s="153" t="s">
        <v>30</v>
      </c>
      <c r="H3" s="152" t="s">
        <v>31</v>
      </c>
      <c r="I3" s="153">
        <v>2018</v>
      </c>
      <c r="J3" s="153">
        <v>2019</v>
      </c>
      <c r="K3" s="35">
        <v>2020</v>
      </c>
      <c r="L3" s="56" t="s">
        <v>31</v>
      </c>
      <c r="M3" s="153">
        <v>2018</v>
      </c>
      <c r="N3" s="153">
        <v>2019</v>
      </c>
      <c r="O3" s="57">
        <v>2020</v>
      </c>
    </row>
    <row r="4" spans="1:15" ht="13.5">
      <c r="A4" s="72">
        <v>1</v>
      </c>
      <c r="B4" s="320" t="s">
        <v>58</v>
      </c>
      <c r="C4" s="310"/>
      <c r="D4" s="310"/>
      <c r="E4" s="310"/>
      <c r="F4" s="40">
        <f>SUM(F6:F14)</f>
        <v>812000</v>
      </c>
      <c r="G4" s="40">
        <f>SUM(G6:G15)</f>
        <v>27425</v>
      </c>
      <c r="H4" s="40">
        <f aca="true" t="shared" si="0" ref="H4:O4">SUM(H5:H15)</f>
        <v>27144</v>
      </c>
      <c r="I4" s="247">
        <f t="shared" si="0"/>
        <v>670600</v>
      </c>
      <c r="J4" s="247">
        <f t="shared" si="0"/>
        <v>665100</v>
      </c>
      <c r="K4" s="248">
        <f t="shared" si="0"/>
        <v>665100</v>
      </c>
      <c r="L4" s="249">
        <f t="shared" si="0"/>
        <v>0</v>
      </c>
      <c r="M4" s="247">
        <f t="shared" si="0"/>
        <v>0</v>
      </c>
      <c r="N4" s="247">
        <f t="shared" si="0"/>
        <v>0</v>
      </c>
      <c r="O4" s="250">
        <f t="shared" si="0"/>
        <v>0</v>
      </c>
    </row>
    <row r="5" spans="1:17" ht="13.5" customHeight="1">
      <c r="A5" s="73">
        <v>2</v>
      </c>
      <c r="B5" s="49"/>
      <c r="C5" s="50" t="s">
        <v>233</v>
      </c>
      <c r="D5" s="63">
        <v>610</v>
      </c>
      <c r="E5" s="38" t="s">
        <v>90</v>
      </c>
      <c r="F5" s="39">
        <v>780000</v>
      </c>
      <c r="G5" s="64">
        <v>25891</v>
      </c>
      <c r="H5" s="64">
        <v>2244</v>
      </c>
      <c r="I5" s="251">
        <v>416210</v>
      </c>
      <c r="J5" s="251">
        <v>416210</v>
      </c>
      <c r="K5" s="252">
        <v>416210</v>
      </c>
      <c r="L5" s="253"/>
      <c r="M5" s="251"/>
      <c r="N5" s="251"/>
      <c r="O5" s="254"/>
      <c r="P5" s="1"/>
      <c r="Q5" s="1"/>
    </row>
    <row r="6" spans="1:17" ht="13.5" customHeight="1">
      <c r="A6" s="72">
        <v>3</v>
      </c>
      <c r="B6" s="49"/>
      <c r="C6" s="50" t="s">
        <v>233</v>
      </c>
      <c r="D6" s="63">
        <v>620</v>
      </c>
      <c r="E6" s="38" t="s">
        <v>91</v>
      </c>
      <c r="F6" s="39">
        <v>780000</v>
      </c>
      <c r="G6" s="64">
        <v>25891</v>
      </c>
      <c r="H6" s="64">
        <v>24000</v>
      </c>
      <c r="I6" s="251">
        <v>146109</v>
      </c>
      <c r="J6" s="251">
        <v>146109</v>
      </c>
      <c r="K6" s="252">
        <v>146109</v>
      </c>
      <c r="L6" s="253"/>
      <c r="M6" s="251"/>
      <c r="N6" s="251"/>
      <c r="O6" s="254"/>
      <c r="P6" s="1"/>
      <c r="Q6" s="1"/>
    </row>
    <row r="7" spans="1:17" ht="13.5" customHeight="1">
      <c r="A7" s="72">
        <v>4</v>
      </c>
      <c r="B7" s="49"/>
      <c r="C7" s="50" t="s">
        <v>233</v>
      </c>
      <c r="D7" s="63">
        <v>627</v>
      </c>
      <c r="E7" s="38" t="s">
        <v>116</v>
      </c>
      <c r="F7" s="39"/>
      <c r="G7" s="64"/>
      <c r="H7" s="64"/>
      <c r="I7" s="251">
        <v>6438</v>
      </c>
      <c r="J7" s="251">
        <v>6438</v>
      </c>
      <c r="K7" s="252">
        <v>6438</v>
      </c>
      <c r="L7" s="253"/>
      <c r="M7" s="251"/>
      <c r="N7" s="251"/>
      <c r="O7" s="254"/>
      <c r="P7" s="1"/>
      <c r="Q7" s="1"/>
    </row>
    <row r="8" spans="1:17" ht="13.5" customHeight="1">
      <c r="A8" s="72">
        <v>5</v>
      </c>
      <c r="B8" s="49"/>
      <c r="C8" s="50" t="s">
        <v>233</v>
      </c>
      <c r="D8" s="63">
        <v>631</v>
      </c>
      <c r="E8" s="38" t="s">
        <v>97</v>
      </c>
      <c r="F8" s="39"/>
      <c r="G8" s="64"/>
      <c r="H8" s="64"/>
      <c r="I8" s="251">
        <v>50</v>
      </c>
      <c r="J8" s="251">
        <v>50</v>
      </c>
      <c r="K8" s="252">
        <v>50</v>
      </c>
      <c r="L8" s="253"/>
      <c r="M8" s="251"/>
      <c r="N8" s="251"/>
      <c r="O8" s="254"/>
      <c r="P8" s="1"/>
      <c r="Q8" s="1"/>
    </row>
    <row r="9" spans="1:17" ht="13.5" customHeight="1">
      <c r="A9" s="72">
        <v>6</v>
      </c>
      <c r="B9" s="49"/>
      <c r="C9" s="50" t="s">
        <v>233</v>
      </c>
      <c r="D9" s="63">
        <v>632</v>
      </c>
      <c r="E9" s="38" t="s">
        <v>107</v>
      </c>
      <c r="F9" s="39"/>
      <c r="G9" s="64"/>
      <c r="H9" s="64"/>
      <c r="I9" s="251">
        <v>10800</v>
      </c>
      <c r="J9" s="251">
        <v>10800</v>
      </c>
      <c r="K9" s="252">
        <v>10800</v>
      </c>
      <c r="L9" s="253"/>
      <c r="M9" s="251"/>
      <c r="N9" s="251"/>
      <c r="O9" s="254"/>
      <c r="P9" s="1"/>
      <c r="Q9" s="1"/>
    </row>
    <row r="10" spans="1:17" ht="13.5" customHeight="1">
      <c r="A10" s="72">
        <v>7</v>
      </c>
      <c r="B10" s="49"/>
      <c r="C10" s="50" t="s">
        <v>233</v>
      </c>
      <c r="D10" s="63">
        <v>633</v>
      </c>
      <c r="E10" s="38" t="s">
        <v>85</v>
      </c>
      <c r="F10" s="39"/>
      <c r="G10" s="64"/>
      <c r="H10" s="64"/>
      <c r="I10" s="251">
        <v>9500</v>
      </c>
      <c r="J10" s="251">
        <v>9000</v>
      </c>
      <c r="K10" s="252">
        <v>9000</v>
      </c>
      <c r="L10" s="253"/>
      <c r="M10" s="251"/>
      <c r="N10" s="251"/>
      <c r="O10" s="254"/>
      <c r="P10" s="1"/>
      <c r="Q10" s="1"/>
    </row>
    <row r="11" spans="1:17" ht="13.5" customHeight="1">
      <c r="A11" s="72">
        <v>8</v>
      </c>
      <c r="B11" s="49"/>
      <c r="C11" s="50" t="s">
        <v>233</v>
      </c>
      <c r="D11" s="63">
        <v>634</v>
      </c>
      <c r="E11" s="38" t="s">
        <v>128</v>
      </c>
      <c r="F11" s="39"/>
      <c r="G11" s="64"/>
      <c r="H11" s="64"/>
      <c r="I11" s="251">
        <v>6500</v>
      </c>
      <c r="J11" s="251">
        <v>6500</v>
      </c>
      <c r="K11" s="252">
        <v>6500</v>
      </c>
      <c r="L11" s="253"/>
      <c r="M11" s="251"/>
      <c r="N11" s="251"/>
      <c r="O11" s="254"/>
      <c r="P11" s="1"/>
      <c r="Q11" s="1"/>
    </row>
    <row r="12" spans="1:17" ht="13.5" customHeight="1">
      <c r="A12" s="72">
        <v>9</v>
      </c>
      <c r="B12" s="49"/>
      <c r="C12" s="50" t="s">
        <v>233</v>
      </c>
      <c r="D12" s="63">
        <v>635</v>
      </c>
      <c r="E12" s="38" t="s">
        <v>149</v>
      </c>
      <c r="F12" s="39"/>
      <c r="G12" s="64"/>
      <c r="H12" s="64"/>
      <c r="I12" s="251">
        <v>5700</v>
      </c>
      <c r="J12" s="251">
        <v>5700</v>
      </c>
      <c r="K12" s="252">
        <v>5700</v>
      </c>
      <c r="L12" s="253"/>
      <c r="M12" s="251"/>
      <c r="N12" s="251"/>
      <c r="O12" s="254"/>
      <c r="P12" s="1"/>
      <c r="Q12" s="1"/>
    </row>
    <row r="13" spans="1:17" ht="13.5" customHeight="1">
      <c r="A13" s="73">
        <v>10</v>
      </c>
      <c r="B13" s="49"/>
      <c r="C13" s="50" t="s">
        <v>233</v>
      </c>
      <c r="D13" s="63">
        <v>636</v>
      </c>
      <c r="E13" s="38" t="s">
        <v>129</v>
      </c>
      <c r="F13" s="39">
        <v>25000</v>
      </c>
      <c r="G13" s="39">
        <v>574</v>
      </c>
      <c r="H13" s="39">
        <v>800</v>
      </c>
      <c r="I13" s="255">
        <v>13100</v>
      </c>
      <c r="J13" s="255">
        <v>8100</v>
      </c>
      <c r="K13" s="256">
        <v>8100</v>
      </c>
      <c r="L13" s="257"/>
      <c r="M13" s="255"/>
      <c r="N13" s="255"/>
      <c r="O13" s="258"/>
      <c r="P13" s="1"/>
      <c r="Q13" s="1"/>
    </row>
    <row r="14" spans="1:17" ht="13.5" customHeight="1">
      <c r="A14" s="72">
        <v>11</v>
      </c>
      <c r="B14" s="49"/>
      <c r="C14" s="50" t="s">
        <v>233</v>
      </c>
      <c r="D14" s="63">
        <v>637</v>
      </c>
      <c r="E14" s="38" t="s">
        <v>86</v>
      </c>
      <c r="F14" s="39">
        <v>7000</v>
      </c>
      <c r="G14" s="39">
        <v>280</v>
      </c>
      <c r="H14" s="39">
        <v>100</v>
      </c>
      <c r="I14" s="255">
        <v>55693</v>
      </c>
      <c r="J14" s="255">
        <v>55693</v>
      </c>
      <c r="K14" s="256">
        <v>55693</v>
      </c>
      <c r="L14" s="257"/>
      <c r="M14" s="255"/>
      <c r="N14" s="255"/>
      <c r="O14" s="258"/>
      <c r="P14" s="1"/>
      <c r="Q14" s="1"/>
    </row>
    <row r="15" spans="1:17" ht="13.5" customHeight="1">
      <c r="A15" s="73">
        <v>12</v>
      </c>
      <c r="B15" s="49"/>
      <c r="C15" s="50" t="s">
        <v>233</v>
      </c>
      <c r="D15" s="63">
        <v>642</v>
      </c>
      <c r="E15" s="38" t="s">
        <v>130</v>
      </c>
      <c r="F15" s="39">
        <v>0</v>
      </c>
      <c r="G15" s="39">
        <v>680</v>
      </c>
      <c r="H15" s="39">
        <v>0</v>
      </c>
      <c r="I15" s="255">
        <v>500</v>
      </c>
      <c r="J15" s="255">
        <v>500</v>
      </c>
      <c r="K15" s="256">
        <v>500</v>
      </c>
      <c r="L15" s="257"/>
      <c r="M15" s="255"/>
      <c r="N15" s="255"/>
      <c r="O15" s="258"/>
      <c r="P15" s="1"/>
      <c r="Q15" s="1"/>
    </row>
    <row r="16" spans="1:15" ht="13.5">
      <c r="A16" s="72">
        <v>13</v>
      </c>
      <c r="B16" s="320" t="s">
        <v>220</v>
      </c>
      <c r="C16" s="310"/>
      <c r="D16" s="310"/>
      <c r="E16" s="310"/>
      <c r="F16" s="40">
        <f aca="true" t="shared" si="1" ref="F16:O16">SUM(F17:F21)</f>
        <v>54000</v>
      </c>
      <c r="G16" s="40">
        <f t="shared" si="1"/>
        <v>1548</v>
      </c>
      <c r="H16" s="40">
        <f t="shared" si="1"/>
        <v>1717</v>
      </c>
      <c r="I16" s="247">
        <f>SUM(I17:I21)</f>
        <v>22050</v>
      </c>
      <c r="J16" s="247">
        <f>SUM(J17:J21)</f>
        <v>19250</v>
      </c>
      <c r="K16" s="248">
        <f>SUM(K17:K21)</f>
        <v>19250</v>
      </c>
      <c r="L16" s="249">
        <f t="shared" si="1"/>
        <v>0</v>
      </c>
      <c r="M16" s="247">
        <f t="shared" si="1"/>
        <v>0</v>
      </c>
      <c r="N16" s="247">
        <f t="shared" si="1"/>
        <v>0</v>
      </c>
      <c r="O16" s="250">
        <f t="shared" si="1"/>
        <v>0</v>
      </c>
    </row>
    <row r="17" spans="1:17" ht="13.5" customHeight="1">
      <c r="A17" s="73">
        <v>14</v>
      </c>
      <c r="B17" s="49"/>
      <c r="C17" s="125" t="s">
        <v>131</v>
      </c>
      <c r="D17" s="126">
        <v>632</v>
      </c>
      <c r="E17" s="38" t="s">
        <v>107</v>
      </c>
      <c r="F17" s="39">
        <v>40000</v>
      </c>
      <c r="G17" s="39">
        <v>1235</v>
      </c>
      <c r="H17" s="39">
        <v>1250</v>
      </c>
      <c r="I17" s="255">
        <v>3550</v>
      </c>
      <c r="J17" s="255">
        <v>3550</v>
      </c>
      <c r="K17" s="256">
        <v>3550</v>
      </c>
      <c r="L17" s="257"/>
      <c r="M17" s="255"/>
      <c r="N17" s="255"/>
      <c r="O17" s="258"/>
      <c r="P17" s="1"/>
      <c r="Q17" s="1"/>
    </row>
    <row r="18" spans="1:17" ht="12.75">
      <c r="A18" s="72">
        <v>15</v>
      </c>
      <c r="B18" s="49"/>
      <c r="C18" s="125" t="s">
        <v>131</v>
      </c>
      <c r="D18" s="126">
        <v>633</v>
      </c>
      <c r="E18" s="38" t="s">
        <v>85</v>
      </c>
      <c r="F18" s="39">
        <v>4000</v>
      </c>
      <c r="G18" s="39">
        <v>0</v>
      </c>
      <c r="H18" s="39">
        <v>133</v>
      </c>
      <c r="I18" s="255">
        <v>9150</v>
      </c>
      <c r="J18" s="255">
        <v>6150</v>
      </c>
      <c r="K18" s="256">
        <v>6150</v>
      </c>
      <c r="L18" s="257"/>
      <c r="M18" s="255"/>
      <c r="N18" s="255"/>
      <c r="O18" s="258"/>
      <c r="P18" s="1"/>
      <c r="Q18" s="1"/>
    </row>
    <row r="19" spans="1:17" ht="13.5" customHeight="1">
      <c r="A19" s="73">
        <v>16</v>
      </c>
      <c r="B19" s="49"/>
      <c r="C19" s="125" t="s">
        <v>131</v>
      </c>
      <c r="D19" s="126">
        <v>634</v>
      </c>
      <c r="E19" s="38" t="s">
        <v>128</v>
      </c>
      <c r="F19" s="39">
        <v>3000</v>
      </c>
      <c r="G19" s="39">
        <v>124</v>
      </c>
      <c r="H19" s="39">
        <v>125</v>
      </c>
      <c r="I19" s="255">
        <v>5250</v>
      </c>
      <c r="J19" s="255">
        <v>5450</v>
      </c>
      <c r="K19" s="256">
        <v>5450</v>
      </c>
      <c r="L19" s="257"/>
      <c r="M19" s="255"/>
      <c r="N19" s="255"/>
      <c r="O19" s="258"/>
      <c r="P19" s="1"/>
      <c r="Q19" s="1"/>
    </row>
    <row r="20" spans="1:17" ht="13.5" customHeight="1">
      <c r="A20" s="72">
        <v>17</v>
      </c>
      <c r="B20" s="49"/>
      <c r="C20" s="125" t="s">
        <v>131</v>
      </c>
      <c r="D20" s="126">
        <v>635</v>
      </c>
      <c r="E20" s="38" t="s">
        <v>132</v>
      </c>
      <c r="F20" s="39">
        <v>1000</v>
      </c>
      <c r="G20" s="39">
        <v>17</v>
      </c>
      <c r="H20" s="39">
        <v>19</v>
      </c>
      <c r="I20" s="255">
        <v>1000</v>
      </c>
      <c r="J20" s="255">
        <v>1000</v>
      </c>
      <c r="K20" s="256">
        <v>1000</v>
      </c>
      <c r="L20" s="257"/>
      <c r="M20" s="255"/>
      <c r="N20" s="255"/>
      <c r="O20" s="258"/>
      <c r="P20" s="1"/>
      <c r="Q20" s="1"/>
    </row>
    <row r="21" spans="1:17" ht="13.5" customHeight="1">
      <c r="A21" s="73">
        <v>18</v>
      </c>
      <c r="B21" s="49"/>
      <c r="C21" s="125" t="s">
        <v>131</v>
      </c>
      <c r="D21" s="126">
        <v>637</v>
      </c>
      <c r="E21" s="38" t="s">
        <v>86</v>
      </c>
      <c r="F21" s="39">
        <v>6000</v>
      </c>
      <c r="G21" s="39">
        <v>172</v>
      </c>
      <c r="H21" s="39">
        <v>190</v>
      </c>
      <c r="I21" s="255">
        <v>3100</v>
      </c>
      <c r="J21" s="255">
        <v>3100</v>
      </c>
      <c r="K21" s="256">
        <v>3100</v>
      </c>
      <c r="L21" s="257"/>
      <c r="M21" s="255"/>
      <c r="N21" s="255"/>
      <c r="O21" s="258"/>
      <c r="P21" s="1"/>
      <c r="Q21" s="1"/>
    </row>
    <row r="22" spans="1:15" ht="13.5">
      <c r="A22" s="73">
        <v>19</v>
      </c>
      <c r="B22" s="320" t="s">
        <v>221</v>
      </c>
      <c r="C22" s="310"/>
      <c r="D22" s="310"/>
      <c r="E22" s="310"/>
      <c r="F22" s="40">
        <f>F24</f>
        <v>17000</v>
      </c>
      <c r="G22" s="40">
        <f>G24</f>
        <v>825</v>
      </c>
      <c r="H22" s="40">
        <f>H24</f>
        <v>950</v>
      </c>
      <c r="I22" s="247">
        <f>SUM(I23:I24)</f>
        <v>245000</v>
      </c>
      <c r="J22" s="247">
        <f>SUM(J23:J24)</f>
        <v>245000</v>
      </c>
      <c r="K22" s="248">
        <f>SUM(K23:K24)</f>
        <v>245000</v>
      </c>
      <c r="L22" s="249">
        <f>L24</f>
        <v>0</v>
      </c>
      <c r="M22" s="247">
        <f>SUM(M25)</f>
        <v>51000</v>
      </c>
      <c r="N22" s="247">
        <f>SUM(N25)</f>
        <v>0</v>
      </c>
      <c r="O22" s="250">
        <f>SUM(O25)</f>
        <v>0</v>
      </c>
    </row>
    <row r="23" spans="1:15" ht="12.75">
      <c r="A23" s="75">
        <v>20</v>
      </c>
      <c r="B23" s="127"/>
      <c r="C23" s="132" t="s">
        <v>133</v>
      </c>
      <c r="D23" s="128">
        <v>632</v>
      </c>
      <c r="E23" s="132" t="s">
        <v>107</v>
      </c>
      <c r="F23" s="42"/>
      <c r="G23" s="42"/>
      <c r="H23" s="42"/>
      <c r="I23" s="270">
        <v>190000</v>
      </c>
      <c r="J23" s="270">
        <v>190000</v>
      </c>
      <c r="K23" s="271">
        <v>190000</v>
      </c>
      <c r="L23" s="272"/>
      <c r="M23" s="270"/>
      <c r="N23" s="270"/>
      <c r="O23" s="273"/>
    </row>
    <row r="24" spans="1:17" ht="13.5" customHeight="1">
      <c r="A24" s="72">
        <v>21</v>
      </c>
      <c r="B24" s="49"/>
      <c r="C24" s="132" t="s">
        <v>133</v>
      </c>
      <c r="D24" s="63">
        <v>635</v>
      </c>
      <c r="E24" s="38" t="s">
        <v>149</v>
      </c>
      <c r="F24" s="39">
        <v>17000</v>
      </c>
      <c r="G24" s="39">
        <v>825</v>
      </c>
      <c r="H24" s="39">
        <v>950</v>
      </c>
      <c r="I24" s="255">
        <v>55000</v>
      </c>
      <c r="J24" s="255">
        <v>55000</v>
      </c>
      <c r="K24" s="256">
        <v>55000</v>
      </c>
      <c r="L24" s="257"/>
      <c r="M24" s="255"/>
      <c r="N24" s="255"/>
      <c r="O24" s="258"/>
      <c r="P24" s="1"/>
      <c r="Q24" s="1"/>
    </row>
    <row r="25" spans="1:17" ht="13.5" customHeight="1">
      <c r="A25" s="72"/>
      <c r="B25" s="159"/>
      <c r="C25" s="132" t="s">
        <v>133</v>
      </c>
      <c r="D25" s="37">
        <v>717</v>
      </c>
      <c r="E25" s="38" t="s">
        <v>163</v>
      </c>
      <c r="F25" s="112"/>
      <c r="G25" s="112"/>
      <c r="H25" s="112"/>
      <c r="I25" s="280"/>
      <c r="J25" s="255"/>
      <c r="K25" s="280"/>
      <c r="L25" s="280"/>
      <c r="M25" s="255">
        <v>51000</v>
      </c>
      <c r="N25" s="280">
        <v>0</v>
      </c>
      <c r="O25" s="258">
        <v>0</v>
      </c>
      <c r="P25" s="1"/>
      <c r="Q25" s="1"/>
    </row>
    <row r="26" spans="1:15" ht="14.25" thickBot="1">
      <c r="A26" s="108"/>
      <c r="B26" s="321" t="s">
        <v>57</v>
      </c>
      <c r="C26" s="321"/>
      <c r="D26" s="321"/>
      <c r="E26" s="109"/>
      <c r="F26" s="110" t="e">
        <f>F4+#REF!+F16+F22+#REF!+#REF!</f>
        <v>#REF!</v>
      </c>
      <c r="G26" s="110" t="e">
        <f>G4+#REF!+G16+G22+#REF!+#REF!</f>
        <v>#REF!</v>
      </c>
      <c r="H26" s="110" t="e">
        <f>H4+#REF!+H16+H22+#REF!+#REF!</f>
        <v>#REF!</v>
      </c>
      <c r="I26" s="110">
        <f>I4+I16+I22</f>
        <v>937650</v>
      </c>
      <c r="J26" s="110">
        <f>J4+J16+J22</f>
        <v>929350</v>
      </c>
      <c r="K26" s="110">
        <f>K4+K16+K22</f>
        <v>929350</v>
      </c>
      <c r="L26" s="110" t="e">
        <f>L4+#REF!+L16+L22+#REF!+#REF!</f>
        <v>#REF!</v>
      </c>
      <c r="M26" s="110">
        <f>M4+M16+M22</f>
        <v>51000</v>
      </c>
      <c r="N26" s="110">
        <f>N4+N16+N22</f>
        <v>0</v>
      </c>
      <c r="O26" s="111">
        <f>O4+O16+O22</f>
        <v>0</v>
      </c>
    </row>
    <row r="28" ht="12.75">
      <c r="C28" s="32"/>
    </row>
    <row r="31" ht="12.75">
      <c r="C31" s="29"/>
    </row>
  </sheetData>
  <sheetProtection/>
  <mergeCells count="11">
    <mergeCell ref="B26:D26"/>
    <mergeCell ref="B16:E16"/>
    <mergeCell ref="B22:E22"/>
    <mergeCell ref="E2:E3"/>
    <mergeCell ref="L2:O2"/>
    <mergeCell ref="B4:E4"/>
    <mergeCell ref="A2:A3"/>
    <mergeCell ref="B2:B3"/>
    <mergeCell ref="C2:C3"/>
    <mergeCell ref="D2:D3"/>
    <mergeCell ref="H2:K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H23" sqref="H22:H23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6" width="9.140625" style="0" hidden="1" customWidth="1"/>
    <col min="7" max="9" width="10.8515625" style="0" customWidth="1"/>
    <col min="10" max="10" width="9.140625" style="0" hidden="1" customWidth="1"/>
    <col min="11" max="11" width="10.140625" style="0" customWidth="1"/>
    <col min="12" max="13" width="8.7109375" style="0" customWidth="1"/>
  </cols>
  <sheetData>
    <row r="1" spans="1:13" ht="18" customHeight="1" thickBot="1">
      <c r="A1" s="52"/>
      <c r="B1" s="54"/>
      <c r="C1" s="53" t="s">
        <v>38</v>
      </c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05" t="s">
        <v>22</v>
      </c>
      <c r="G2" s="306"/>
      <c r="H2" s="306"/>
      <c r="I2" s="307"/>
      <c r="J2" s="306" t="s">
        <v>23</v>
      </c>
      <c r="K2" s="306"/>
      <c r="L2" s="306"/>
      <c r="M2" s="313"/>
    </row>
    <row r="3" spans="1:13" ht="24.75" customHeight="1">
      <c r="A3" s="319"/>
      <c r="B3" s="304"/>
      <c r="C3" s="302"/>
      <c r="D3" s="304"/>
      <c r="E3" s="312"/>
      <c r="F3" s="107" t="s">
        <v>31</v>
      </c>
      <c r="G3" s="106">
        <v>2018</v>
      </c>
      <c r="H3" s="106">
        <v>2019</v>
      </c>
      <c r="I3" s="35">
        <v>2020</v>
      </c>
      <c r="J3" s="56" t="s">
        <v>31</v>
      </c>
      <c r="K3" s="106">
        <v>2018</v>
      </c>
      <c r="L3" s="106">
        <v>2019</v>
      </c>
      <c r="M3" s="57">
        <v>2020</v>
      </c>
    </row>
    <row r="4" spans="1:13" ht="13.5">
      <c r="A4" s="72">
        <v>1</v>
      </c>
      <c r="B4" s="320" t="s">
        <v>60</v>
      </c>
      <c r="C4" s="310"/>
      <c r="D4" s="310"/>
      <c r="E4" s="310"/>
      <c r="F4" s="40">
        <f>SUM(F6:F6)</f>
        <v>2244</v>
      </c>
      <c r="G4" s="247">
        <f>SUM(G5:G6)</f>
        <v>1221340</v>
      </c>
      <c r="H4" s="247">
        <f>SUM(H5:H6)</f>
        <v>1221340</v>
      </c>
      <c r="I4" s="248">
        <f>SUM(I5:I6)</f>
        <v>1221340</v>
      </c>
      <c r="J4" s="59">
        <f>SUM(J6)</f>
        <v>0</v>
      </c>
      <c r="K4" s="40">
        <f>SUM(K6)</f>
        <v>0</v>
      </c>
      <c r="L4" s="40">
        <f>SUM(L6)</f>
        <v>0</v>
      </c>
      <c r="M4" s="60">
        <f>SUM(M6)</f>
        <v>0</v>
      </c>
    </row>
    <row r="5" spans="1:13" ht="12.75">
      <c r="A5" s="72">
        <v>2</v>
      </c>
      <c r="B5" s="148"/>
      <c r="C5" s="138" t="s">
        <v>134</v>
      </c>
      <c r="D5" s="139">
        <v>634</v>
      </c>
      <c r="E5" s="138" t="s">
        <v>267</v>
      </c>
      <c r="F5" s="81"/>
      <c r="G5" s="278">
        <v>4960</v>
      </c>
      <c r="H5" s="278">
        <v>4960</v>
      </c>
      <c r="I5" s="279">
        <v>4960</v>
      </c>
      <c r="J5" s="82"/>
      <c r="K5" s="81"/>
      <c r="L5" s="81"/>
      <c r="M5" s="83"/>
    </row>
    <row r="6" spans="1:15" ht="13.5" customHeight="1">
      <c r="A6" s="73">
        <v>3</v>
      </c>
      <c r="B6" s="49"/>
      <c r="C6" s="50" t="s">
        <v>134</v>
      </c>
      <c r="D6" s="63">
        <v>637</v>
      </c>
      <c r="E6" s="38" t="s">
        <v>135</v>
      </c>
      <c r="F6" s="64">
        <v>2244</v>
      </c>
      <c r="G6" s="251">
        <v>1216380</v>
      </c>
      <c r="H6" s="251">
        <v>1216380</v>
      </c>
      <c r="I6" s="252">
        <v>1216380</v>
      </c>
      <c r="J6" s="65"/>
      <c r="K6" s="64"/>
      <c r="L6" s="64"/>
      <c r="M6" s="66"/>
      <c r="N6" s="1"/>
      <c r="O6" s="1"/>
    </row>
    <row r="7" spans="1:15" ht="13.5" customHeight="1">
      <c r="A7" s="72">
        <v>4</v>
      </c>
      <c r="B7" s="320" t="s">
        <v>248</v>
      </c>
      <c r="C7" s="310"/>
      <c r="D7" s="310"/>
      <c r="E7" s="310"/>
      <c r="F7" s="40">
        <f>SUM(F8:F8)</f>
        <v>2244</v>
      </c>
      <c r="G7" s="247">
        <f aca="true" t="shared" si="0" ref="G7:M7">SUM(G8)</f>
        <v>75000</v>
      </c>
      <c r="H7" s="247">
        <f t="shared" si="0"/>
        <v>75000</v>
      </c>
      <c r="I7" s="248">
        <f t="shared" si="0"/>
        <v>75000</v>
      </c>
      <c r="J7" s="59">
        <f t="shared" si="0"/>
        <v>0</v>
      </c>
      <c r="K7" s="40">
        <f t="shared" si="0"/>
        <v>0</v>
      </c>
      <c r="L7" s="40">
        <f t="shared" si="0"/>
        <v>0</v>
      </c>
      <c r="M7" s="60">
        <f t="shared" si="0"/>
        <v>0</v>
      </c>
      <c r="N7" s="1"/>
      <c r="O7" s="1"/>
    </row>
    <row r="8" spans="1:15" ht="13.5" customHeight="1" thickBot="1">
      <c r="A8" s="74">
        <v>5</v>
      </c>
      <c r="B8" s="43"/>
      <c r="C8" s="51" t="s">
        <v>249</v>
      </c>
      <c r="D8" s="45">
        <v>632</v>
      </c>
      <c r="E8" s="115" t="s">
        <v>250</v>
      </c>
      <c r="F8" s="135">
        <v>2244</v>
      </c>
      <c r="G8" s="281">
        <v>75000</v>
      </c>
      <c r="H8" s="281">
        <v>75000</v>
      </c>
      <c r="I8" s="282">
        <v>75000</v>
      </c>
      <c r="J8" s="136"/>
      <c r="K8" s="135"/>
      <c r="L8" s="135"/>
      <c r="M8" s="137"/>
      <c r="N8" s="1"/>
      <c r="O8" s="1"/>
    </row>
    <row r="9" spans="1:13" ht="13.5">
      <c r="A9" s="47"/>
      <c r="B9" s="308" t="s">
        <v>59</v>
      </c>
      <c r="C9" s="308"/>
      <c r="D9" s="308"/>
      <c r="E9" s="47"/>
      <c r="F9" s="48"/>
      <c r="G9" s="48">
        <f>SUM(G4+G7)</f>
        <v>1296340</v>
      </c>
      <c r="H9" s="48">
        <f>H4+H7</f>
        <v>1296340</v>
      </c>
      <c r="I9" s="48">
        <f>I4+I7</f>
        <v>1296340</v>
      </c>
      <c r="J9" s="48">
        <f>J4</f>
        <v>0</v>
      </c>
      <c r="K9" s="48">
        <f>K4</f>
        <v>0</v>
      </c>
      <c r="L9" s="48">
        <f>L4</f>
        <v>0</v>
      </c>
      <c r="M9" s="48">
        <f>M4</f>
        <v>0</v>
      </c>
    </row>
  </sheetData>
  <sheetProtection/>
  <mergeCells count="10">
    <mergeCell ref="J2:M2"/>
    <mergeCell ref="B4:E4"/>
    <mergeCell ref="B7:E7"/>
    <mergeCell ref="B9:D9"/>
    <mergeCell ref="E2:E3"/>
    <mergeCell ref="F2:I2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39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62</v>
      </c>
      <c r="C4" s="310"/>
      <c r="D4" s="310"/>
      <c r="E4" s="310"/>
      <c r="F4" s="40" t="e">
        <f>SUM(#REF!)</f>
        <v>#REF!</v>
      </c>
      <c r="G4" s="40" t="e">
        <f>SUM(#REF!)</f>
        <v>#REF!</v>
      </c>
      <c r="H4" s="40" t="e">
        <f>SUM(#REF!)</f>
        <v>#REF!</v>
      </c>
      <c r="I4" s="247">
        <v>0</v>
      </c>
      <c r="J4" s="247">
        <v>0</v>
      </c>
      <c r="K4" s="248">
        <v>0</v>
      </c>
      <c r="L4" s="249" t="e">
        <f>SUM(#REF!)</f>
        <v>#REF!</v>
      </c>
      <c r="M4" s="247">
        <f>SUM(M5:M6)</f>
        <v>383000</v>
      </c>
      <c r="N4" s="247">
        <f>SUM(N5:N6)</f>
        <v>206000</v>
      </c>
      <c r="O4" s="250">
        <f>SUM(O5:O6)</f>
        <v>30000</v>
      </c>
    </row>
    <row r="5" spans="1:15" ht="12.75">
      <c r="A5" s="72">
        <v>2</v>
      </c>
      <c r="B5" s="138"/>
      <c r="C5" s="139" t="s">
        <v>136</v>
      </c>
      <c r="D5" s="138">
        <v>716</v>
      </c>
      <c r="E5" s="139" t="s">
        <v>260</v>
      </c>
      <c r="F5" s="81"/>
      <c r="G5" s="81"/>
      <c r="H5" s="81"/>
      <c r="I5" s="278"/>
      <c r="J5" s="278"/>
      <c r="K5" s="279"/>
      <c r="L5" s="283"/>
      <c r="M5" s="278">
        <v>30000</v>
      </c>
      <c r="N5" s="278">
        <v>30000</v>
      </c>
      <c r="O5" s="284">
        <v>30000</v>
      </c>
    </row>
    <row r="6" spans="1:15" ht="12.75">
      <c r="A6" s="72">
        <v>3</v>
      </c>
      <c r="B6" s="138"/>
      <c r="C6" s="139" t="s">
        <v>136</v>
      </c>
      <c r="D6" s="138">
        <v>717</v>
      </c>
      <c r="E6" s="139" t="s">
        <v>163</v>
      </c>
      <c r="F6" s="81"/>
      <c r="G6" s="81"/>
      <c r="H6" s="81"/>
      <c r="I6" s="278"/>
      <c r="J6" s="278"/>
      <c r="K6" s="279"/>
      <c r="L6" s="283"/>
      <c r="M6" s="278">
        <v>353000</v>
      </c>
      <c r="N6" s="278">
        <v>176000</v>
      </c>
      <c r="O6" s="284">
        <v>0</v>
      </c>
    </row>
    <row r="7" spans="1:15" ht="13.5">
      <c r="A7" s="72">
        <v>4</v>
      </c>
      <c r="B7" s="320" t="s">
        <v>63</v>
      </c>
      <c r="C7" s="310"/>
      <c r="D7" s="310"/>
      <c r="E7" s="310"/>
      <c r="F7" s="40">
        <f>SUM(F8:F8)</f>
        <v>50000</v>
      </c>
      <c r="G7" s="40">
        <f>SUM(G8:G8)</f>
        <v>1755</v>
      </c>
      <c r="H7" s="40">
        <f>SUM(H8:H8)</f>
        <v>0</v>
      </c>
      <c r="I7" s="247">
        <f>SUM(I8)</f>
        <v>280000</v>
      </c>
      <c r="J7" s="247">
        <f>SUM(J8)</f>
        <v>300000</v>
      </c>
      <c r="K7" s="248">
        <f>SUM(K8)</f>
        <v>300000</v>
      </c>
      <c r="L7" s="249">
        <f>SUM(L8:L8)</f>
        <v>0</v>
      </c>
      <c r="M7" s="247">
        <f>SUM(M8)</f>
        <v>0</v>
      </c>
      <c r="N7" s="247">
        <f>SUM(N8)</f>
        <v>0</v>
      </c>
      <c r="O7" s="250">
        <f>SUM(O8)</f>
        <v>0</v>
      </c>
    </row>
    <row r="8" spans="1:17" ht="13.5" customHeight="1">
      <c r="A8" s="73">
        <v>5</v>
      </c>
      <c r="B8" s="49"/>
      <c r="C8" s="50" t="s">
        <v>136</v>
      </c>
      <c r="D8" s="63">
        <v>635</v>
      </c>
      <c r="E8" s="38" t="s">
        <v>137</v>
      </c>
      <c r="F8" s="39">
        <v>50000</v>
      </c>
      <c r="G8" s="39">
        <v>1755</v>
      </c>
      <c r="H8" s="39">
        <v>0</v>
      </c>
      <c r="I8" s="255">
        <v>280000</v>
      </c>
      <c r="J8" s="255">
        <v>300000</v>
      </c>
      <c r="K8" s="256">
        <v>300000</v>
      </c>
      <c r="L8" s="257"/>
      <c r="M8" s="255"/>
      <c r="N8" s="255"/>
      <c r="O8" s="258"/>
      <c r="P8" s="1"/>
      <c r="Q8" s="1"/>
    </row>
    <row r="9" spans="1:15" ht="13.5">
      <c r="A9" s="72">
        <v>6</v>
      </c>
      <c r="B9" s="320" t="s">
        <v>202</v>
      </c>
      <c r="C9" s="310"/>
      <c r="D9" s="310"/>
      <c r="E9" s="310"/>
      <c r="F9" s="40">
        <f>SUM(F10:F10)</f>
        <v>40000</v>
      </c>
      <c r="G9" s="40">
        <f>SUM(G10:G10)</f>
        <v>1235</v>
      </c>
      <c r="H9" s="40">
        <f>SUM(H10:H10)</f>
        <v>1250</v>
      </c>
      <c r="I9" s="247">
        <f>SUM(I10:I12)</f>
        <v>63530</v>
      </c>
      <c r="J9" s="247">
        <f>SUM(J10:J12)</f>
        <v>63530</v>
      </c>
      <c r="K9" s="248">
        <f>SUM(K10:K12)</f>
        <v>63530</v>
      </c>
      <c r="L9" s="249">
        <f>SUM(L10:L10)</f>
        <v>0</v>
      </c>
      <c r="M9" s="247">
        <v>0</v>
      </c>
      <c r="N9" s="247">
        <v>0</v>
      </c>
      <c r="O9" s="250">
        <v>0</v>
      </c>
    </row>
    <row r="10" spans="1:17" ht="13.5" customHeight="1">
      <c r="A10" s="73">
        <v>7</v>
      </c>
      <c r="B10" s="49"/>
      <c r="C10" s="50" t="s">
        <v>136</v>
      </c>
      <c r="D10" s="126">
        <v>637</v>
      </c>
      <c r="E10" s="38" t="s">
        <v>138</v>
      </c>
      <c r="F10" s="39">
        <v>40000</v>
      </c>
      <c r="G10" s="39">
        <v>1235</v>
      </c>
      <c r="H10" s="39">
        <v>1250</v>
      </c>
      <c r="I10" s="255">
        <v>50000</v>
      </c>
      <c r="J10" s="255">
        <v>50000</v>
      </c>
      <c r="K10" s="256">
        <v>50000</v>
      </c>
      <c r="L10" s="257"/>
      <c r="M10" s="255"/>
      <c r="N10" s="255"/>
      <c r="O10" s="258"/>
      <c r="P10" s="1"/>
      <c r="Q10" s="1"/>
    </row>
    <row r="11" spans="1:17" ht="13.5" customHeight="1">
      <c r="A11" s="73">
        <v>8</v>
      </c>
      <c r="B11" s="84"/>
      <c r="C11" s="50" t="s">
        <v>185</v>
      </c>
      <c r="D11" s="140">
        <v>632</v>
      </c>
      <c r="E11" s="38" t="s">
        <v>205</v>
      </c>
      <c r="F11" s="39"/>
      <c r="G11" s="39"/>
      <c r="H11" s="39"/>
      <c r="I11" s="255">
        <v>500</v>
      </c>
      <c r="J11" s="255">
        <v>500</v>
      </c>
      <c r="K11" s="256">
        <v>500</v>
      </c>
      <c r="L11" s="257"/>
      <c r="M11" s="255"/>
      <c r="N11" s="255"/>
      <c r="O11" s="258"/>
      <c r="P11" s="1"/>
      <c r="Q11" s="1"/>
    </row>
    <row r="12" spans="1:17" ht="13.5" customHeight="1">
      <c r="A12" s="73">
        <v>9</v>
      </c>
      <c r="B12" s="84"/>
      <c r="C12" s="50" t="s">
        <v>185</v>
      </c>
      <c r="D12" s="140">
        <v>634</v>
      </c>
      <c r="E12" s="38" t="s">
        <v>206</v>
      </c>
      <c r="F12" s="39"/>
      <c r="G12" s="39"/>
      <c r="H12" s="39"/>
      <c r="I12" s="255">
        <v>13030</v>
      </c>
      <c r="J12" s="255">
        <v>13030</v>
      </c>
      <c r="K12" s="256">
        <v>13030</v>
      </c>
      <c r="L12" s="257"/>
      <c r="M12" s="255"/>
      <c r="N12" s="255"/>
      <c r="O12" s="258"/>
      <c r="P12" s="1"/>
      <c r="Q12" s="1"/>
    </row>
    <row r="13" spans="1:15" ht="13.5">
      <c r="A13" s="73">
        <v>10</v>
      </c>
      <c r="B13" s="320" t="s">
        <v>64</v>
      </c>
      <c r="C13" s="310"/>
      <c r="D13" s="310"/>
      <c r="E13" s="310"/>
      <c r="F13" s="40">
        <f aca="true" t="shared" si="0" ref="F13:L13">F14</f>
        <v>17000</v>
      </c>
      <c r="G13" s="40">
        <f t="shared" si="0"/>
        <v>825</v>
      </c>
      <c r="H13" s="40">
        <f t="shared" si="0"/>
        <v>950</v>
      </c>
      <c r="I13" s="247">
        <f>SUM(I14:I15)</f>
        <v>24000</v>
      </c>
      <c r="J13" s="247">
        <f>SUM(J14:J15)</f>
        <v>24000</v>
      </c>
      <c r="K13" s="248">
        <f>SUM(K14:K15)</f>
        <v>24000</v>
      </c>
      <c r="L13" s="249">
        <f t="shared" si="0"/>
        <v>0</v>
      </c>
      <c r="M13" s="247">
        <v>0</v>
      </c>
      <c r="N13" s="247">
        <v>0</v>
      </c>
      <c r="O13" s="250">
        <v>0</v>
      </c>
    </row>
    <row r="14" spans="1:17" ht="13.5" customHeight="1">
      <c r="A14" s="72">
        <v>11</v>
      </c>
      <c r="B14" s="84"/>
      <c r="C14" s="50" t="s">
        <v>136</v>
      </c>
      <c r="D14" s="37">
        <v>633</v>
      </c>
      <c r="E14" s="38" t="s">
        <v>139</v>
      </c>
      <c r="F14" s="39">
        <v>17000</v>
      </c>
      <c r="G14" s="39">
        <v>825</v>
      </c>
      <c r="H14" s="39">
        <v>950</v>
      </c>
      <c r="I14" s="255">
        <v>15000</v>
      </c>
      <c r="J14" s="255">
        <v>15000</v>
      </c>
      <c r="K14" s="256">
        <v>15000</v>
      </c>
      <c r="L14" s="257"/>
      <c r="M14" s="255"/>
      <c r="N14" s="255"/>
      <c r="O14" s="258"/>
      <c r="P14" s="1"/>
      <c r="Q14" s="1"/>
    </row>
    <row r="15" spans="1:17" ht="13.5" customHeight="1">
      <c r="A15" s="72">
        <v>12</v>
      </c>
      <c r="B15" s="84"/>
      <c r="C15" s="50" t="s">
        <v>136</v>
      </c>
      <c r="D15" s="37">
        <v>637</v>
      </c>
      <c r="E15" s="38" t="s">
        <v>211</v>
      </c>
      <c r="F15" s="39"/>
      <c r="G15" s="39"/>
      <c r="H15" s="39"/>
      <c r="I15" s="255">
        <v>9000</v>
      </c>
      <c r="J15" s="255">
        <v>9000</v>
      </c>
      <c r="K15" s="256">
        <v>9000</v>
      </c>
      <c r="L15" s="257"/>
      <c r="M15" s="255"/>
      <c r="N15" s="255"/>
      <c r="O15" s="258"/>
      <c r="P15" s="1"/>
      <c r="Q15" s="1"/>
    </row>
    <row r="16" spans="1:15" ht="13.5">
      <c r="A16" s="73">
        <v>13</v>
      </c>
      <c r="B16" s="320" t="s">
        <v>65</v>
      </c>
      <c r="C16" s="310"/>
      <c r="D16" s="310"/>
      <c r="E16" s="310"/>
      <c r="F16" s="40">
        <f aca="true" t="shared" si="1" ref="F16:L16">F17</f>
        <v>240000</v>
      </c>
      <c r="G16" s="40">
        <f t="shared" si="1"/>
        <v>7198</v>
      </c>
      <c r="H16" s="40">
        <f t="shared" si="1"/>
        <v>7700</v>
      </c>
      <c r="I16" s="247">
        <f t="shared" si="1"/>
        <v>15000</v>
      </c>
      <c r="J16" s="247">
        <f t="shared" si="1"/>
        <v>15000</v>
      </c>
      <c r="K16" s="248">
        <f t="shared" si="1"/>
        <v>15000</v>
      </c>
      <c r="L16" s="249">
        <f t="shared" si="1"/>
        <v>0</v>
      </c>
      <c r="M16" s="247">
        <v>0</v>
      </c>
      <c r="N16" s="247">
        <v>0</v>
      </c>
      <c r="O16" s="250">
        <v>0</v>
      </c>
    </row>
    <row r="17" spans="1:17" ht="13.5" customHeight="1" thickBot="1">
      <c r="A17" s="85">
        <v>14</v>
      </c>
      <c r="B17" s="43"/>
      <c r="C17" s="51" t="s">
        <v>140</v>
      </c>
      <c r="D17" s="45">
        <v>635</v>
      </c>
      <c r="E17" s="115" t="s">
        <v>141</v>
      </c>
      <c r="F17" s="46">
        <v>240000</v>
      </c>
      <c r="G17" s="46">
        <v>7198</v>
      </c>
      <c r="H17" s="46">
        <v>7700</v>
      </c>
      <c r="I17" s="259">
        <v>15000</v>
      </c>
      <c r="J17" s="259">
        <v>15000</v>
      </c>
      <c r="K17" s="260">
        <v>15000</v>
      </c>
      <c r="L17" s="261"/>
      <c r="M17" s="259"/>
      <c r="N17" s="259"/>
      <c r="O17" s="262"/>
      <c r="P17" s="1"/>
      <c r="Q17" s="1"/>
    </row>
    <row r="18" spans="1:15" ht="13.5">
      <c r="A18" s="47"/>
      <c r="B18" s="308" t="s">
        <v>61</v>
      </c>
      <c r="C18" s="308"/>
      <c r="D18" s="308"/>
      <c r="E18" s="47"/>
      <c r="F18" s="48" t="e">
        <f>F4+F7+F9+F13+F16+#REF!</f>
        <v>#REF!</v>
      </c>
      <c r="G18" s="48" t="e">
        <f>G4+G7+G9+G13+G16+#REF!</f>
        <v>#REF!</v>
      </c>
      <c r="H18" s="48" t="e">
        <f>H4+H7+H9+H13+H16+#REF!</f>
        <v>#REF!</v>
      </c>
      <c r="I18" s="48">
        <f>I4+I7+I9+I13+I16</f>
        <v>382530</v>
      </c>
      <c r="J18" s="48">
        <f>J4+J7+J9+J13+J16</f>
        <v>402530</v>
      </c>
      <c r="K18" s="48">
        <f>K4+K7+K9+K13+K16</f>
        <v>402530</v>
      </c>
      <c r="L18" s="48" t="e">
        <f>L4+L7+L9+L13+L16+#REF!</f>
        <v>#REF!</v>
      </c>
      <c r="M18" s="48">
        <f>M4+M7+M9+M12+M16</f>
        <v>383000</v>
      </c>
      <c r="N18" s="48">
        <f>N4</f>
        <v>206000</v>
      </c>
      <c r="O18" s="48">
        <f>O4</f>
        <v>30000</v>
      </c>
    </row>
  </sheetData>
  <sheetProtection/>
  <mergeCells count="13">
    <mergeCell ref="B18:D18"/>
    <mergeCell ref="B7:E7"/>
    <mergeCell ref="B9:E9"/>
    <mergeCell ref="B13:E13"/>
    <mergeCell ref="B16:E16"/>
    <mergeCell ref="H2:K2"/>
    <mergeCell ref="L2:O2"/>
    <mergeCell ref="B4:E4"/>
    <mergeCell ref="A2:A3"/>
    <mergeCell ref="B2:B3"/>
    <mergeCell ref="C2:C3"/>
    <mergeCell ref="D2:D3"/>
    <mergeCell ref="E2:E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5" ht="18" customHeight="1" thickBot="1">
      <c r="A1" s="52"/>
      <c r="B1" s="54"/>
      <c r="C1" s="53" t="s">
        <v>40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</row>
    <row r="3" spans="1:15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</row>
    <row r="4" spans="1:15" ht="13.5">
      <c r="A4" s="72">
        <v>1</v>
      </c>
      <c r="B4" s="320" t="s">
        <v>142</v>
      </c>
      <c r="C4" s="310"/>
      <c r="D4" s="310"/>
      <c r="E4" s="310"/>
      <c r="F4" s="40">
        <f>SUM(F6:F6)</f>
        <v>780000</v>
      </c>
      <c r="G4" s="40">
        <f>SUM(G6:G6)</f>
        <v>25891</v>
      </c>
      <c r="H4" s="40">
        <f aca="true" t="shared" si="0" ref="H4:O4">SUM(H5:H6)</f>
        <v>26244</v>
      </c>
      <c r="I4" s="247">
        <f t="shared" si="0"/>
        <v>140050</v>
      </c>
      <c r="J4" s="247">
        <f t="shared" si="0"/>
        <v>140050</v>
      </c>
      <c r="K4" s="248">
        <f t="shared" si="0"/>
        <v>140050</v>
      </c>
      <c r="L4" s="59">
        <f t="shared" si="0"/>
        <v>0</v>
      </c>
      <c r="M4" s="40">
        <f t="shared" si="0"/>
        <v>0</v>
      </c>
      <c r="N4" s="40">
        <f t="shared" si="0"/>
        <v>0</v>
      </c>
      <c r="O4" s="60">
        <f t="shared" si="0"/>
        <v>0</v>
      </c>
    </row>
    <row r="5" spans="1:17" ht="13.5" customHeight="1">
      <c r="A5" s="73">
        <v>2</v>
      </c>
      <c r="B5" s="49"/>
      <c r="C5" s="50" t="s">
        <v>136</v>
      </c>
      <c r="D5" s="63">
        <v>634</v>
      </c>
      <c r="E5" s="38" t="s">
        <v>143</v>
      </c>
      <c r="F5" s="39">
        <v>780000</v>
      </c>
      <c r="G5" s="64">
        <v>25891</v>
      </c>
      <c r="H5" s="64">
        <v>2244</v>
      </c>
      <c r="I5" s="251">
        <v>50</v>
      </c>
      <c r="J5" s="251">
        <v>50</v>
      </c>
      <c r="K5" s="252">
        <v>50</v>
      </c>
      <c r="L5" s="65"/>
      <c r="M5" s="64"/>
      <c r="N5" s="64"/>
      <c r="O5" s="66"/>
      <c r="P5" s="1"/>
      <c r="Q5" s="1"/>
    </row>
    <row r="6" spans="1:17" ht="13.5" customHeight="1" thickBot="1">
      <c r="A6" s="85">
        <v>3</v>
      </c>
      <c r="B6" s="43"/>
      <c r="C6" s="51" t="s">
        <v>136</v>
      </c>
      <c r="D6" s="45">
        <v>644</v>
      </c>
      <c r="E6" s="115" t="s">
        <v>144</v>
      </c>
      <c r="F6" s="46">
        <v>780000</v>
      </c>
      <c r="G6" s="135">
        <v>25891</v>
      </c>
      <c r="H6" s="135">
        <v>24000</v>
      </c>
      <c r="I6" s="281">
        <v>140000</v>
      </c>
      <c r="J6" s="281">
        <v>140000</v>
      </c>
      <c r="K6" s="282">
        <v>140000</v>
      </c>
      <c r="L6" s="136"/>
      <c r="M6" s="135"/>
      <c r="N6" s="135"/>
      <c r="O6" s="137"/>
      <c r="P6" s="1"/>
      <c r="Q6" s="1"/>
    </row>
    <row r="7" spans="1:15" ht="13.5">
      <c r="A7" s="47"/>
      <c r="B7" s="308" t="s">
        <v>66</v>
      </c>
      <c r="C7" s="308"/>
      <c r="D7" s="308"/>
      <c r="E7" s="47"/>
      <c r="F7" s="48" t="e">
        <f>F4+#REF!+#REF!+#REF!+#REF!+#REF!</f>
        <v>#REF!</v>
      </c>
      <c r="G7" s="48" t="e">
        <f>G4+#REF!+#REF!+#REF!+#REF!+#REF!</f>
        <v>#REF!</v>
      </c>
      <c r="H7" s="48" t="e">
        <f>H4+#REF!+#REF!+#REF!+#REF!+#REF!</f>
        <v>#REF!</v>
      </c>
      <c r="I7" s="263">
        <f>I4</f>
        <v>140050</v>
      </c>
      <c r="J7" s="263">
        <f>J4</f>
        <v>140050</v>
      </c>
      <c r="K7" s="263">
        <f>K4</f>
        <v>140050</v>
      </c>
      <c r="L7" s="48" t="e">
        <f>L4+#REF!+#REF!+#REF!+#REF!+#REF!</f>
        <v>#REF!</v>
      </c>
      <c r="M7" s="48">
        <f>M4</f>
        <v>0</v>
      </c>
      <c r="N7" s="48">
        <f>N4</f>
        <v>0</v>
      </c>
      <c r="O7" s="48">
        <f>O4</f>
        <v>0</v>
      </c>
    </row>
  </sheetData>
  <sheetProtection/>
  <mergeCells count="9">
    <mergeCell ref="B7:D7"/>
    <mergeCell ref="E2:E3"/>
    <mergeCell ref="H2:K2"/>
    <mergeCell ref="L2:O2"/>
    <mergeCell ref="B4:E4"/>
    <mergeCell ref="A2:A3"/>
    <mergeCell ref="B2:B3"/>
    <mergeCell ref="C2:C3"/>
    <mergeCell ref="D2:D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T14" sqref="T14"/>
    </sheetView>
  </sheetViews>
  <sheetFormatPr defaultColWidth="9.140625" defaultRowHeight="12.75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8" width="0" style="0" hidden="1" customWidth="1"/>
    <col min="9" max="11" width="10.8515625" style="0" customWidth="1"/>
    <col min="12" max="12" width="0" style="0" hidden="1" customWidth="1"/>
    <col min="13" max="15" width="8.7109375" style="0" customWidth="1"/>
  </cols>
  <sheetData>
    <row r="1" spans="1:16" ht="18" customHeight="1" thickBot="1">
      <c r="A1" s="52"/>
      <c r="B1" s="54"/>
      <c r="C1" s="53" t="s">
        <v>41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47"/>
    </row>
    <row r="2" spans="1:16" ht="12.75">
      <c r="A2" s="318"/>
      <c r="B2" s="303" t="s">
        <v>25</v>
      </c>
      <c r="C2" s="301" t="s">
        <v>26</v>
      </c>
      <c r="D2" s="303" t="s">
        <v>27</v>
      </c>
      <c r="E2" s="311" t="s">
        <v>28</v>
      </c>
      <c r="F2" s="33"/>
      <c r="G2" s="34"/>
      <c r="H2" s="305" t="s">
        <v>22</v>
      </c>
      <c r="I2" s="306"/>
      <c r="J2" s="306"/>
      <c r="K2" s="307"/>
      <c r="L2" s="306" t="s">
        <v>23</v>
      </c>
      <c r="M2" s="306"/>
      <c r="N2" s="306"/>
      <c r="O2" s="313"/>
      <c r="P2" s="47"/>
    </row>
    <row r="3" spans="1:16" ht="24.75" customHeight="1">
      <c r="A3" s="319"/>
      <c r="B3" s="304"/>
      <c r="C3" s="302"/>
      <c r="D3" s="304"/>
      <c r="E3" s="312"/>
      <c r="F3" s="106" t="s">
        <v>29</v>
      </c>
      <c r="G3" s="106" t="s">
        <v>30</v>
      </c>
      <c r="H3" s="107" t="s">
        <v>31</v>
      </c>
      <c r="I3" s="106">
        <v>2018</v>
      </c>
      <c r="J3" s="106">
        <v>2019</v>
      </c>
      <c r="K3" s="35">
        <v>2020</v>
      </c>
      <c r="L3" s="56" t="s">
        <v>31</v>
      </c>
      <c r="M3" s="106">
        <v>2018</v>
      </c>
      <c r="N3" s="106">
        <v>2019</v>
      </c>
      <c r="O3" s="57">
        <v>2020</v>
      </c>
      <c r="P3" s="47"/>
    </row>
    <row r="4" spans="1:16" ht="13.5">
      <c r="A4" s="72">
        <v>1</v>
      </c>
      <c r="B4" s="320" t="s">
        <v>222</v>
      </c>
      <c r="C4" s="310"/>
      <c r="D4" s="310"/>
      <c r="E4" s="310"/>
      <c r="F4" s="40">
        <f>SUM(F7:F7)</f>
        <v>780000</v>
      </c>
      <c r="G4" s="40">
        <f>SUM(G7:G7)</f>
        <v>25891</v>
      </c>
      <c r="H4" s="40">
        <f>SUM(H6:H7)</f>
        <v>26244</v>
      </c>
      <c r="I4" s="247">
        <f>SUM(I5:I7)</f>
        <v>1875447</v>
      </c>
      <c r="J4" s="247">
        <f>SUM(J5:J7)</f>
        <v>1957074</v>
      </c>
      <c r="K4" s="248">
        <f>SUM(K5:K7)</f>
        <v>1945581</v>
      </c>
      <c r="L4" s="59">
        <f>SUM(L6:L7)</f>
        <v>0</v>
      </c>
      <c r="M4" s="40">
        <f>SUM(M6:M9)</f>
        <v>189500</v>
      </c>
      <c r="N4" s="40">
        <f>SUM(N6:N9)</f>
        <v>0</v>
      </c>
      <c r="O4" s="60">
        <f>SUM(O6:O9)</f>
        <v>0</v>
      </c>
      <c r="P4" s="47"/>
    </row>
    <row r="5" spans="1:16" ht="12.75">
      <c r="A5" s="72">
        <v>2</v>
      </c>
      <c r="B5" s="148"/>
      <c r="C5" s="138" t="s">
        <v>81</v>
      </c>
      <c r="D5" s="138">
        <v>600</v>
      </c>
      <c r="E5" s="139" t="s">
        <v>269</v>
      </c>
      <c r="F5" s="81"/>
      <c r="G5" s="81"/>
      <c r="H5" s="81"/>
      <c r="I5" s="278">
        <v>108269</v>
      </c>
      <c r="J5" s="278">
        <v>138230</v>
      </c>
      <c r="K5" s="279">
        <v>73522</v>
      </c>
      <c r="L5" s="82"/>
      <c r="M5" s="81"/>
      <c r="N5" s="81"/>
      <c r="O5" s="83"/>
      <c r="P5" s="47"/>
    </row>
    <row r="6" spans="1:16" ht="13.5" customHeight="1">
      <c r="A6" s="73">
        <v>3</v>
      </c>
      <c r="B6" s="49"/>
      <c r="C6" s="79" t="s">
        <v>81</v>
      </c>
      <c r="D6" s="63">
        <v>641</v>
      </c>
      <c r="E6" s="141" t="s">
        <v>82</v>
      </c>
      <c r="F6" s="39">
        <v>780000</v>
      </c>
      <c r="G6" s="64">
        <v>25891</v>
      </c>
      <c r="H6" s="64">
        <v>2244</v>
      </c>
      <c r="I6" s="251">
        <v>1722178</v>
      </c>
      <c r="J6" s="251">
        <v>1773844</v>
      </c>
      <c r="K6" s="252">
        <v>1827059</v>
      </c>
      <c r="L6" s="65"/>
      <c r="M6" s="64"/>
      <c r="N6" s="64"/>
      <c r="O6" s="66"/>
      <c r="P6" s="102"/>
    </row>
    <row r="7" spans="1:16" ht="13.5" customHeight="1">
      <c r="A7" s="72">
        <v>4</v>
      </c>
      <c r="B7" s="49"/>
      <c r="C7" s="79" t="s">
        <v>81</v>
      </c>
      <c r="D7" s="63"/>
      <c r="E7" s="141" t="s">
        <v>83</v>
      </c>
      <c r="F7" s="39">
        <v>780000</v>
      </c>
      <c r="G7" s="64">
        <v>25891</v>
      </c>
      <c r="H7" s="64">
        <v>24000</v>
      </c>
      <c r="I7" s="251">
        <v>45000</v>
      </c>
      <c r="J7" s="251">
        <v>45000</v>
      </c>
      <c r="K7" s="252">
        <v>45000</v>
      </c>
      <c r="L7" s="65"/>
      <c r="M7" s="64"/>
      <c r="N7" s="64"/>
      <c r="O7" s="66"/>
      <c r="P7" s="102"/>
    </row>
    <row r="8" spans="1:16" ht="13.5" customHeight="1">
      <c r="A8" s="72">
        <v>5</v>
      </c>
      <c r="B8" s="49"/>
      <c r="C8" s="79" t="s">
        <v>81</v>
      </c>
      <c r="D8" s="63">
        <v>713</v>
      </c>
      <c r="E8" s="80" t="s">
        <v>96</v>
      </c>
      <c r="F8" s="39"/>
      <c r="G8" s="64"/>
      <c r="H8" s="64"/>
      <c r="I8" s="251"/>
      <c r="J8" s="251"/>
      <c r="K8" s="252"/>
      <c r="L8" s="65"/>
      <c r="M8" s="251">
        <v>6500</v>
      </c>
      <c r="N8" s="251">
        <v>0</v>
      </c>
      <c r="O8" s="254">
        <v>0</v>
      </c>
      <c r="P8" s="102"/>
    </row>
    <row r="9" spans="1:16" ht="13.5" customHeight="1">
      <c r="A9" s="72">
        <v>6</v>
      </c>
      <c r="B9" s="84"/>
      <c r="C9" s="50" t="s">
        <v>81</v>
      </c>
      <c r="D9" s="37">
        <v>717</v>
      </c>
      <c r="E9" s="38" t="s">
        <v>239</v>
      </c>
      <c r="F9" s="39"/>
      <c r="G9" s="64"/>
      <c r="H9" s="64"/>
      <c r="I9" s="251"/>
      <c r="J9" s="251"/>
      <c r="K9" s="252"/>
      <c r="L9" s="65"/>
      <c r="M9" s="251">
        <v>183000</v>
      </c>
      <c r="N9" s="251">
        <v>0</v>
      </c>
      <c r="O9" s="254">
        <v>0</v>
      </c>
      <c r="P9" s="102"/>
    </row>
    <row r="10" spans="1:16" ht="13.5" customHeight="1">
      <c r="A10" s="72">
        <v>7</v>
      </c>
      <c r="B10" s="320" t="s">
        <v>223</v>
      </c>
      <c r="C10" s="310"/>
      <c r="D10" s="310"/>
      <c r="E10" s="310"/>
      <c r="F10" s="40">
        <f>F17</f>
        <v>17000</v>
      </c>
      <c r="G10" s="40">
        <f>G17</f>
        <v>825</v>
      </c>
      <c r="H10" s="40">
        <f>H17</f>
        <v>950</v>
      </c>
      <c r="I10" s="247">
        <f>SUM(I11:I18)</f>
        <v>145206</v>
      </c>
      <c r="J10" s="247">
        <f>SUM(J11:J18)</f>
        <v>137706</v>
      </c>
      <c r="K10" s="248">
        <f>SUM(K11:K18)</f>
        <v>137706</v>
      </c>
      <c r="L10" s="59">
        <f>L17</f>
        <v>0</v>
      </c>
      <c r="M10" s="247">
        <f>M17</f>
        <v>0</v>
      </c>
      <c r="N10" s="247">
        <f>N17</f>
        <v>0</v>
      </c>
      <c r="O10" s="250">
        <f>O17</f>
        <v>0</v>
      </c>
      <c r="P10" s="102"/>
    </row>
    <row r="11" spans="1:16" ht="13.5" customHeight="1">
      <c r="A11" s="72">
        <v>8</v>
      </c>
      <c r="B11" s="142"/>
      <c r="C11" s="50" t="s">
        <v>81</v>
      </c>
      <c r="D11" s="131">
        <v>610</v>
      </c>
      <c r="E11" s="132" t="s">
        <v>90</v>
      </c>
      <c r="F11" s="95"/>
      <c r="G11" s="95"/>
      <c r="H11" s="95"/>
      <c r="I11" s="278">
        <v>76785</v>
      </c>
      <c r="J11" s="278">
        <v>76785</v>
      </c>
      <c r="K11" s="279">
        <v>76785</v>
      </c>
      <c r="L11" s="96"/>
      <c r="M11" s="287"/>
      <c r="N11" s="287"/>
      <c r="O11" s="288"/>
      <c r="P11" s="102"/>
    </row>
    <row r="12" spans="1:16" ht="13.5" customHeight="1">
      <c r="A12" s="72">
        <v>9</v>
      </c>
      <c r="B12" s="142"/>
      <c r="C12" s="50" t="s">
        <v>81</v>
      </c>
      <c r="D12" s="131">
        <v>620</v>
      </c>
      <c r="E12" s="132" t="s">
        <v>91</v>
      </c>
      <c r="F12" s="95"/>
      <c r="G12" s="95"/>
      <c r="H12" s="95"/>
      <c r="I12" s="278">
        <v>26903</v>
      </c>
      <c r="J12" s="278">
        <v>26903</v>
      </c>
      <c r="K12" s="279">
        <v>26903</v>
      </c>
      <c r="L12" s="96"/>
      <c r="M12" s="287"/>
      <c r="N12" s="287"/>
      <c r="O12" s="288"/>
      <c r="P12" s="102"/>
    </row>
    <row r="13" spans="1:16" ht="13.5" customHeight="1">
      <c r="A13" s="72">
        <v>10</v>
      </c>
      <c r="B13" s="142"/>
      <c r="C13" s="50" t="s">
        <v>81</v>
      </c>
      <c r="D13" s="131">
        <v>627</v>
      </c>
      <c r="E13" s="132" t="s">
        <v>207</v>
      </c>
      <c r="F13" s="95"/>
      <c r="G13" s="95"/>
      <c r="H13" s="95"/>
      <c r="I13" s="278">
        <v>666</v>
      </c>
      <c r="J13" s="278">
        <v>666</v>
      </c>
      <c r="K13" s="279">
        <v>666</v>
      </c>
      <c r="L13" s="96"/>
      <c r="M13" s="287"/>
      <c r="N13" s="287"/>
      <c r="O13" s="288"/>
      <c r="P13" s="102"/>
    </row>
    <row r="14" spans="1:16" ht="13.5" customHeight="1">
      <c r="A14" s="72">
        <v>11</v>
      </c>
      <c r="B14" s="142"/>
      <c r="C14" s="50" t="s">
        <v>81</v>
      </c>
      <c r="D14" s="131">
        <v>632</v>
      </c>
      <c r="E14" s="132" t="s">
        <v>95</v>
      </c>
      <c r="F14" s="95"/>
      <c r="G14" s="95"/>
      <c r="H14" s="95"/>
      <c r="I14" s="278">
        <v>16700</v>
      </c>
      <c r="J14" s="278">
        <v>16700</v>
      </c>
      <c r="K14" s="279">
        <v>16700</v>
      </c>
      <c r="L14" s="96"/>
      <c r="M14" s="287"/>
      <c r="N14" s="287"/>
      <c r="O14" s="288"/>
      <c r="P14" s="102"/>
    </row>
    <row r="15" spans="1:16" ht="13.5" customHeight="1">
      <c r="A15" s="72">
        <v>12</v>
      </c>
      <c r="B15" s="142"/>
      <c r="C15" s="50" t="s">
        <v>81</v>
      </c>
      <c r="D15" s="131">
        <v>633</v>
      </c>
      <c r="E15" s="132" t="s">
        <v>85</v>
      </c>
      <c r="F15" s="95"/>
      <c r="G15" s="95"/>
      <c r="H15" s="95"/>
      <c r="I15" s="278">
        <v>11300</v>
      </c>
      <c r="J15" s="278">
        <v>10300</v>
      </c>
      <c r="K15" s="279">
        <v>10300</v>
      </c>
      <c r="L15" s="96"/>
      <c r="M15" s="287"/>
      <c r="N15" s="287"/>
      <c r="O15" s="288"/>
      <c r="P15" s="102"/>
    </row>
    <row r="16" spans="1:16" ht="13.5" customHeight="1">
      <c r="A16" s="72">
        <v>13</v>
      </c>
      <c r="B16" s="142"/>
      <c r="C16" s="50" t="s">
        <v>253</v>
      </c>
      <c r="D16" s="131">
        <v>635</v>
      </c>
      <c r="E16" s="132" t="s">
        <v>254</v>
      </c>
      <c r="F16" s="95"/>
      <c r="G16" s="95"/>
      <c r="H16" s="95"/>
      <c r="I16" s="278">
        <v>8500</v>
      </c>
      <c r="J16" s="278">
        <v>2000</v>
      </c>
      <c r="K16" s="279">
        <v>2000</v>
      </c>
      <c r="L16" s="96"/>
      <c r="M16" s="287"/>
      <c r="N16" s="287"/>
      <c r="O16" s="288"/>
      <c r="P16" s="102"/>
    </row>
    <row r="17" spans="1:16" ht="13.5" customHeight="1">
      <c r="A17" s="72">
        <v>14</v>
      </c>
      <c r="B17" s="84"/>
      <c r="C17" s="50" t="s">
        <v>81</v>
      </c>
      <c r="D17" s="37">
        <v>637</v>
      </c>
      <c r="E17" s="38" t="s">
        <v>86</v>
      </c>
      <c r="F17" s="39">
        <v>17000</v>
      </c>
      <c r="G17" s="39">
        <v>825</v>
      </c>
      <c r="H17" s="39">
        <v>950</v>
      </c>
      <c r="I17" s="255">
        <v>4152</v>
      </c>
      <c r="J17" s="255">
        <v>4152</v>
      </c>
      <c r="K17" s="256">
        <v>4152</v>
      </c>
      <c r="L17" s="67"/>
      <c r="M17" s="255"/>
      <c r="N17" s="255"/>
      <c r="O17" s="258"/>
      <c r="P17" s="102"/>
    </row>
    <row r="18" spans="1:16" ht="13.5" customHeight="1">
      <c r="A18" s="72">
        <v>15</v>
      </c>
      <c r="B18" s="84"/>
      <c r="C18" s="50" t="s">
        <v>81</v>
      </c>
      <c r="D18" s="37">
        <v>642</v>
      </c>
      <c r="E18" s="38" t="s">
        <v>92</v>
      </c>
      <c r="F18" s="39"/>
      <c r="G18" s="39"/>
      <c r="H18" s="39"/>
      <c r="I18" s="255">
        <v>200</v>
      </c>
      <c r="J18" s="255">
        <v>200</v>
      </c>
      <c r="K18" s="256">
        <v>200</v>
      </c>
      <c r="L18" s="67"/>
      <c r="M18" s="255"/>
      <c r="N18" s="255"/>
      <c r="O18" s="258"/>
      <c r="P18" s="102"/>
    </row>
    <row r="19" spans="1:16" ht="13.5">
      <c r="A19" s="72">
        <v>16</v>
      </c>
      <c r="B19" s="320" t="s">
        <v>224</v>
      </c>
      <c r="C19" s="310"/>
      <c r="D19" s="310"/>
      <c r="E19" s="310"/>
      <c r="F19" s="40">
        <f aca="true" t="shared" si="0" ref="F19:L19">SUM(F20:F21)</f>
        <v>0</v>
      </c>
      <c r="G19" s="40">
        <f t="shared" si="0"/>
        <v>588</v>
      </c>
      <c r="H19" s="40">
        <f t="shared" si="0"/>
        <v>420</v>
      </c>
      <c r="I19" s="247">
        <f t="shared" si="0"/>
        <v>1551140</v>
      </c>
      <c r="J19" s="247">
        <f t="shared" si="0"/>
        <v>1594975</v>
      </c>
      <c r="K19" s="248">
        <f t="shared" si="0"/>
        <v>1640125</v>
      </c>
      <c r="L19" s="59">
        <f t="shared" si="0"/>
        <v>0</v>
      </c>
      <c r="M19" s="247">
        <f>SUM(M21)</f>
        <v>0</v>
      </c>
      <c r="N19" s="247">
        <f>SUM(N21)</f>
        <v>0</v>
      </c>
      <c r="O19" s="250">
        <f>SUM(O21)</f>
        <v>0</v>
      </c>
      <c r="P19" s="47"/>
    </row>
    <row r="20" spans="1:16" ht="13.5" customHeight="1">
      <c r="A20" s="72">
        <v>17</v>
      </c>
      <c r="B20" s="49"/>
      <c r="C20" s="50" t="s">
        <v>84</v>
      </c>
      <c r="D20" s="63">
        <v>641</v>
      </c>
      <c r="E20" s="38" t="s">
        <v>82</v>
      </c>
      <c r="F20" s="39"/>
      <c r="G20" s="39"/>
      <c r="H20" s="39"/>
      <c r="I20" s="255">
        <v>1461140</v>
      </c>
      <c r="J20" s="255">
        <v>1504975</v>
      </c>
      <c r="K20" s="256">
        <v>1550125</v>
      </c>
      <c r="L20" s="67"/>
      <c r="M20" s="255"/>
      <c r="N20" s="255"/>
      <c r="O20" s="258"/>
      <c r="P20" s="102"/>
    </row>
    <row r="21" spans="1:16" ht="13.5" customHeight="1">
      <c r="A21" s="73">
        <v>18</v>
      </c>
      <c r="B21" s="49"/>
      <c r="C21" s="50" t="s">
        <v>84</v>
      </c>
      <c r="D21" s="88"/>
      <c r="E21" s="38" t="s">
        <v>87</v>
      </c>
      <c r="F21" s="39">
        <v>0</v>
      </c>
      <c r="G21" s="39">
        <v>588</v>
      </c>
      <c r="H21" s="39">
        <v>420</v>
      </c>
      <c r="I21" s="255">
        <v>90000</v>
      </c>
      <c r="J21" s="255">
        <v>90000</v>
      </c>
      <c r="K21" s="256">
        <v>90000</v>
      </c>
      <c r="L21" s="67"/>
      <c r="M21" s="255"/>
      <c r="N21" s="255"/>
      <c r="O21" s="258"/>
      <c r="P21" s="102"/>
    </row>
    <row r="22" spans="1:16" ht="13.5" customHeight="1">
      <c r="A22" s="73">
        <v>19</v>
      </c>
      <c r="B22" s="320" t="s">
        <v>225</v>
      </c>
      <c r="C22" s="310"/>
      <c r="D22" s="310"/>
      <c r="E22" s="310"/>
      <c r="F22" s="40">
        <f aca="true" t="shared" si="1" ref="F22:L22">SUM(F23:F24)</f>
        <v>0</v>
      </c>
      <c r="G22" s="40">
        <f t="shared" si="1"/>
        <v>588</v>
      </c>
      <c r="H22" s="40">
        <f t="shared" si="1"/>
        <v>420</v>
      </c>
      <c r="I22" s="247">
        <f t="shared" si="1"/>
        <v>1770495</v>
      </c>
      <c r="J22" s="247">
        <f t="shared" si="1"/>
        <v>1821210</v>
      </c>
      <c r="K22" s="248">
        <f t="shared" si="1"/>
        <v>1873446</v>
      </c>
      <c r="L22" s="59">
        <f t="shared" si="1"/>
        <v>0</v>
      </c>
      <c r="M22" s="247">
        <f>SUM(M23:M26)</f>
        <v>350039</v>
      </c>
      <c r="N22" s="247">
        <f>SUM(N23:N26)</f>
        <v>0</v>
      </c>
      <c r="O22" s="250">
        <f>SUM(O23:O26)</f>
        <v>0</v>
      </c>
      <c r="P22" s="102"/>
    </row>
    <row r="23" spans="1:16" ht="13.5" customHeight="1">
      <c r="A23" s="73">
        <v>20</v>
      </c>
      <c r="B23" s="49"/>
      <c r="C23" s="50" t="s">
        <v>227</v>
      </c>
      <c r="D23" s="63">
        <v>641</v>
      </c>
      <c r="E23" s="38" t="s">
        <v>82</v>
      </c>
      <c r="F23" s="39"/>
      <c r="G23" s="39"/>
      <c r="H23" s="39"/>
      <c r="I23" s="255">
        <v>1690495</v>
      </c>
      <c r="J23" s="255">
        <v>1741210</v>
      </c>
      <c r="K23" s="256">
        <v>1793446</v>
      </c>
      <c r="L23" s="67"/>
      <c r="M23" s="255"/>
      <c r="N23" s="255"/>
      <c r="O23" s="258"/>
      <c r="P23" s="102"/>
    </row>
    <row r="24" spans="1:16" ht="13.5" customHeight="1">
      <c r="A24" s="73">
        <v>21</v>
      </c>
      <c r="B24" s="49"/>
      <c r="C24" s="50" t="s">
        <v>227</v>
      </c>
      <c r="D24" s="88"/>
      <c r="E24" s="38" t="s">
        <v>87</v>
      </c>
      <c r="F24" s="39">
        <v>0</v>
      </c>
      <c r="G24" s="39">
        <v>588</v>
      </c>
      <c r="H24" s="39">
        <v>420</v>
      </c>
      <c r="I24" s="255">
        <v>80000</v>
      </c>
      <c r="J24" s="255">
        <v>80000</v>
      </c>
      <c r="K24" s="256">
        <v>80000</v>
      </c>
      <c r="L24" s="67"/>
      <c r="M24" s="255"/>
      <c r="N24" s="255"/>
      <c r="O24" s="258"/>
      <c r="P24" s="102"/>
    </row>
    <row r="25" spans="1:16" ht="13.5" customHeight="1">
      <c r="A25" s="73">
        <v>22</v>
      </c>
      <c r="B25" s="84"/>
      <c r="C25" s="50" t="s">
        <v>227</v>
      </c>
      <c r="D25" s="63">
        <v>713</v>
      </c>
      <c r="E25" s="80" t="s">
        <v>96</v>
      </c>
      <c r="F25" s="39"/>
      <c r="G25" s="39"/>
      <c r="H25" s="39"/>
      <c r="I25" s="255"/>
      <c r="J25" s="255"/>
      <c r="K25" s="256"/>
      <c r="L25" s="67"/>
      <c r="M25" s="255">
        <v>11000</v>
      </c>
      <c r="N25" s="255">
        <v>0</v>
      </c>
      <c r="O25" s="258">
        <v>0</v>
      </c>
      <c r="P25" s="102"/>
    </row>
    <row r="26" spans="1:16" ht="13.5" customHeight="1">
      <c r="A26" s="73">
        <v>23</v>
      </c>
      <c r="B26" s="84"/>
      <c r="C26" s="50" t="s">
        <v>227</v>
      </c>
      <c r="D26" s="63">
        <v>717</v>
      </c>
      <c r="E26" s="80" t="s">
        <v>239</v>
      </c>
      <c r="F26" s="39"/>
      <c r="G26" s="39"/>
      <c r="H26" s="39"/>
      <c r="I26" s="255"/>
      <c r="J26" s="255"/>
      <c r="K26" s="256"/>
      <c r="L26" s="67"/>
      <c r="M26" s="255">
        <v>339039</v>
      </c>
      <c r="N26" s="255">
        <v>0</v>
      </c>
      <c r="O26" s="258">
        <v>0</v>
      </c>
      <c r="P26" s="102"/>
    </row>
    <row r="27" spans="1:16" ht="13.5" customHeight="1">
      <c r="A27" s="73">
        <v>24</v>
      </c>
      <c r="B27" s="320" t="s">
        <v>226</v>
      </c>
      <c r="C27" s="310"/>
      <c r="D27" s="310"/>
      <c r="E27" s="310"/>
      <c r="F27" s="39"/>
      <c r="G27" s="39"/>
      <c r="H27" s="39"/>
      <c r="I27" s="285">
        <f>SUM(I28)</f>
        <v>2700</v>
      </c>
      <c r="J27" s="285">
        <f>SUM(J28)</f>
        <v>2781</v>
      </c>
      <c r="K27" s="286">
        <f>SUM(K28)</f>
        <v>2865</v>
      </c>
      <c r="L27" s="98"/>
      <c r="M27" s="285">
        <v>0</v>
      </c>
      <c r="N27" s="285">
        <v>0</v>
      </c>
      <c r="O27" s="289">
        <v>0</v>
      </c>
      <c r="P27" s="102"/>
    </row>
    <row r="28" spans="1:16" ht="13.5" customHeight="1">
      <c r="A28" s="73">
        <v>24</v>
      </c>
      <c r="B28" s="142"/>
      <c r="C28" s="50" t="s">
        <v>93</v>
      </c>
      <c r="D28" s="131">
        <v>641</v>
      </c>
      <c r="E28" s="132" t="s">
        <v>94</v>
      </c>
      <c r="F28" s="39"/>
      <c r="G28" s="39"/>
      <c r="H28" s="39"/>
      <c r="I28" s="255">
        <v>2700</v>
      </c>
      <c r="J28" s="255">
        <v>2781</v>
      </c>
      <c r="K28" s="256">
        <v>2865</v>
      </c>
      <c r="L28" s="67"/>
      <c r="M28" s="255"/>
      <c r="N28" s="255"/>
      <c r="O28" s="258"/>
      <c r="P28" s="102"/>
    </row>
    <row r="29" spans="1:16" ht="13.5">
      <c r="A29" s="72">
        <v>25</v>
      </c>
      <c r="B29" s="320" t="s">
        <v>228</v>
      </c>
      <c r="C29" s="310"/>
      <c r="D29" s="322"/>
      <c r="E29" s="310"/>
      <c r="F29" s="40">
        <f aca="true" t="shared" si="2" ref="F29:L29">SUM(F30:F31)</f>
        <v>44000</v>
      </c>
      <c r="G29" s="40">
        <f t="shared" si="2"/>
        <v>1235</v>
      </c>
      <c r="H29" s="40">
        <f t="shared" si="2"/>
        <v>1383</v>
      </c>
      <c r="I29" s="247">
        <f t="shared" si="2"/>
        <v>798014</v>
      </c>
      <c r="J29" s="247">
        <f>SUM(J30:J31)</f>
        <v>821205</v>
      </c>
      <c r="K29" s="248">
        <f>SUM(K30:K31)</f>
        <v>845091</v>
      </c>
      <c r="L29" s="59">
        <f t="shared" si="2"/>
        <v>0</v>
      </c>
      <c r="M29" s="247">
        <f>SUM(M32)</f>
        <v>10000</v>
      </c>
      <c r="N29" s="247">
        <f>SUM(N32)</f>
        <v>0</v>
      </c>
      <c r="O29" s="250">
        <f>SUM(O32)</f>
        <v>0</v>
      </c>
      <c r="P29" s="47"/>
    </row>
    <row r="30" spans="1:16" ht="13.5" customHeight="1">
      <c r="A30" s="73">
        <v>26</v>
      </c>
      <c r="B30" s="49"/>
      <c r="C30" s="125" t="s">
        <v>110</v>
      </c>
      <c r="D30" s="126">
        <v>641</v>
      </c>
      <c r="E30" s="38" t="s">
        <v>82</v>
      </c>
      <c r="F30" s="39">
        <v>40000</v>
      </c>
      <c r="G30" s="39">
        <v>1235</v>
      </c>
      <c r="H30" s="39">
        <v>1250</v>
      </c>
      <c r="I30" s="255">
        <v>773014</v>
      </c>
      <c r="J30" s="255">
        <v>796205</v>
      </c>
      <c r="K30" s="256">
        <v>820091</v>
      </c>
      <c r="L30" s="67"/>
      <c r="M30" s="255"/>
      <c r="N30" s="255"/>
      <c r="O30" s="258"/>
      <c r="P30" s="102"/>
    </row>
    <row r="31" spans="1:16" ht="12.75">
      <c r="A31" s="72">
        <v>27</v>
      </c>
      <c r="B31" s="49"/>
      <c r="C31" s="125" t="s">
        <v>110</v>
      </c>
      <c r="D31" s="126"/>
      <c r="E31" s="38" t="s">
        <v>88</v>
      </c>
      <c r="F31" s="39">
        <v>4000</v>
      </c>
      <c r="G31" s="39">
        <v>0</v>
      </c>
      <c r="H31" s="39">
        <v>133</v>
      </c>
      <c r="I31" s="255">
        <v>25000</v>
      </c>
      <c r="J31" s="255">
        <v>25000</v>
      </c>
      <c r="K31" s="256">
        <v>25000</v>
      </c>
      <c r="L31" s="67"/>
      <c r="M31" s="255"/>
      <c r="N31" s="255"/>
      <c r="O31" s="258"/>
      <c r="P31" s="102"/>
    </row>
    <row r="32" spans="1:16" ht="12.75">
      <c r="A32" s="72">
        <v>28</v>
      </c>
      <c r="B32" s="84"/>
      <c r="C32" s="125" t="s">
        <v>110</v>
      </c>
      <c r="D32" s="126">
        <v>713</v>
      </c>
      <c r="E32" s="80" t="s">
        <v>96</v>
      </c>
      <c r="F32" s="39"/>
      <c r="G32" s="39"/>
      <c r="H32" s="39"/>
      <c r="I32" s="255"/>
      <c r="J32" s="255"/>
      <c r="K32" s="256"/>
      <c r="L32" s="67"/>
      <c r="M32" s="255">
        <v>10000</v>
      </c>
      <c r="N32" s="255">
        <v>0</v>
      </c>
      <c r="O32" s="258">
        <v>0</v>
      </c>
      <c r="P32" s="102"/>
    </row>
    <row r="33" spans="1:16" ht="13.5">
      <c r="A33" s="73">
        <v>29</v>
      </c>
      <c r="B33" s="320" t="s">
        <v>229</v>
      </c>
      <c r="C33" s="310"/>
      <c r="D33" s="310"/>
      <c r="E33" s="310"/>
      <c r="F33" s="40">
        <f>F34</f>
        <v>17000</v>
      </c>
      <c r="G33" s="40">
        <f>G34</f>
        <v>825</v>
      </c>
      <c r="H33" s="40">
        <f>H34</f>
        <v>950</v>
      </c>
      <c r="I33" s="247">
        <f>SUM(I34:I35)</f>
        <v>280683</v>
      </c>
      <c r="J33" s="247">
        <f>SUM(J34:J35)</f>
        <v>288442</v>
      </c>
      <c r="K33" s="248">
        <f>SUM(K34:K35)</f>
        <v>296433</v>
      </c>
      <c r="L33" s="59">
        <f>L34</f>
        <v>0</v>
      </c>
      <c r="M33" s="247">
        <f>SUM(M34:M37)</f>
        <v>22000</v>
      </c>
      <c r="N33" s="247">
        <f>SUM(N34:N37)</f>
        <v>0</v>
      </c>
      <c r="O33" s="250">
        <f>SUM(O34:O37)</f>
        <v>0</v>
      </c>
      <c r="P33" s="47"/>
    </row>
    <row r="34" spans="1:16" ht="13.5" customHeight="1">
      <c r="A34" s="72">
        <v>30</v>
      </c>
      <c r="B34" s="49"/>
      <c r="C34" s="50" t="s">
        <v>110</v>
      </c>
      <c r="D34" s="63">
        <v>641</v>
      </c>
      <c r="E34" s="38" t="s">
        <v>82</v>
      </c>
      <c r="F34" s="39">
        <v>17000</v>
      </c>
      <c r="G34" s="39">
        <v>825</v>
      </c>
      <c r="H34" s="39">
        <v>950</v>
      </c>
      <c r="I34" s="255">
        <v>258608</v>
      </c>
      <c r="J34" s="255">
        <v>266367</v>
      </c>
      <c r="K34" s="256">
        <v>274358</v>
      </c>
      <c r="L34" s="67"/>
      <c r="M34" s="255"/>
      <c r="N34" s="255"/>
      <c r="O34" s="258"/>
      <c r="P34" s="102"/>
    </row>
    <row r="35" spans="1:16" ht="13.5" customHeight="1">
      <c r="A35" s="72">
        <v>31</v>
      </c>
      <c r="B35" s="84"/>
      <c r="C35" s="50" t="s">
        <v>110</v>
      </c>
      <c r="D35" s="37"/>
      <c r="E35" s="38" t="s">
        <v>89</v>
      </c>
      <c r="F35" s="39"/>
      <c r="G35" s="39"/>
      <c r="H35" s="39"/>
      <c r="I35" s="255">
        <v>22075</v>
      </c>
      <c r="J35" s="255">
        <v>22075</v>
      </c>
      <c r="K35" s="256">
        <v>22075</v>
      </c>
      <c r="L35" s="67"/>
      <c r="M35" s="255"/>
      <c r="N35" s="255"/>
      <c r="O35" s="258"/>
      <c r="P35" s="102"/>
    </row>
    <row r="36" spans="1:16" ht="13.5" customHeight="1">
      <c r="A36" s="72">
        <v>32</v>
      </c>
      <c r="B36" s="84"/>
      <c r="C36" s="50" t="s">
        <v>110</v>
      </c>
      <c r="D36" s="37">
        <v>714</v>
      </c>
      <c r="E36" s="38" t="s">
        <v>273</v>
      </c>
      <c r="F36" s="39"/>
      <c r="G36" s="39"/>
      <c r="H36" s="39"/>
      <c r="I36" s="255"/>
      <c r="J36" s="255"/>
      <c r="K36" s="256"/>
      <c r="L36" s="67"/>
      <c r="M36" s="255">
        <v>12000</v>
      </c>
      <c r="N36" s="255">
        <v>0</v>
      </c>
      <c r="O36" s="258">
        <v>0</v>
      </c>
      <c r="P36" s="102"/>
    </row>
    <row r="37" spans="1:16" ht="13.5" customHeight="1">
      <c r="A37" s="72">
        <v>33</v>
      </c>
      <c r="B37" s="84"/>
      <c r="C37" s="50" t="s">
        <v>110</v>
      </c>
      <c r="D37" s="37">
        <v>717</v>
      </c>
      <c r="E37" s="38" t="s">
        <v>239</v>
      </c>
      <c r="F37" s="39"/>
      <c r="G37" s="39"/>
      <c r="H37" s="39"/>
      <c r="I37" s="255"/>
      <c r="J37" s="255"/>
      <c r="K37" s="256"/>
      <c r="L37" s="67"/>
      <c r="M37" s="255">
        <v>10000</v>
      </c>
      <c r="N37" s="255">
        <v>0</v>
      </c>
      <c r="O37" s="258">
        <v>0</v>
      </c>
      <c r="P37" s="102"/>
    </row>
    <row r="38" spans="1:16" ht="13.5" customHeight="1">
      <c r="A38" s="72">
        <v>34</v>
      </c>
      <c r="B38" s="320" t="s">
        <v>230</v>
      </c>
      <c r="C38" s="310"/>
      <c r="D38" s="310"/>
      <c r="E38" s="310"/>
      <c r="F38" s="39"/>
      <c r="G38" s="39"/>
      <c r="H38" s="39"/>
      <c r="I38" s="285">
        <f>SUM(I39:I40)</f>
        <v>321811</v>
      </c>
      <c r="J38" s="285">
        <f>SUM(J39:J40)</f>
        <v>330941</v>
      </c>
      <c r="K38" s="286">
        <f>SUM(K39:K40)</f>
        <v>340344</v>
      </c>
      <c r="L38" s="98"/>
      <c r="M38" s="285">
        <v>0</v>
      </c>
      <c r="N38" s="285">
        <v>0</v>
      </c>
      <c r="O38" s="289">
        <v>0</v>
      </c>
      <c r="P38" s="102"/>
    </row>
    <row r="39" spans="1:16" ht="13.5" customHeight="1">
      <c r="A39" s="72">
        <v>35</v>
      </c>
      <c r="B39" s="142"/>
      <c r="C39" s="50" t="s">
        <v>110</v>
      </c>
      <c r="D39" s="131">
        <v>641</v>
      </c>
      <c r="E39" s="132" t="s">
        <v>94</v>
      </c>
      <c r="F39" s="39"/>
      <c r="G39" s="39"/>
      <c r="H39" s="39"/>
      <c r="I39" s="255">
        <v>304311</v>
      </c>
      <c r="J39" s="255">
        <v>313441</v>
      </c>
      <c r="K39" s="256">
        <v>322844</v>
      </c>
      <c r="L39" s="67"/>
      <c r="M39" s="255"/>
      <c r="N39" s="255"/>
      <c r="O39" s="258"/>
      <c r="P39" s="102"/>
    </row>
    <row r="40" spans="1:16" ht="13.5" customHeight="1">
      <c r="A40" s="72">
        <v>36</v>
      </c>
      <c r="B40" s="142"/>
      <c r="C40" s="50" t="s">
        <v>110</v>
      </c>
      <c r="D40" s="131"/>
      <c r="E40" s="132" t="s">
        <v>255</v>
      </c>
      <c r="F40" s="39"/>
      <c r="G40" s="39"/>
      <c r="H40" s="39"/>
      <c r="I40" s="255">
        <v>17500</v>
      </c>
      <c r="J40" s="255">
        <v>17500</v>
      </c>
      <c r="K40" s="256">
        <v>17500</v>
      </c>
      <c r="L40" s="67"/>
      <c r="M40" s="39"/>
      <c r="N40" s="39"/>
      <c r="O40" s="68"/>
      <c r="P40" s="102"/>
    </row>
    <row r="41" spans="1:16" ht="13.5" customHeight="1">
      <c r="A41" s="72">
        <v>37</v>
      </c>
      <c r="B41" s="320" t="s">
        <v>245</v>
      </c>
      <c r="C41" s="310"/>
      <c r="D41" s="310"/>
      <c r="E41" s="310"/>
      <c r="F41" s="39"/>
      <c r="G41" s="39"/>
      <c r="H41" s="39"/>
      <c r="I41" s="285">
        <f>SUM(I42:I43)</f>
        <v>585843</v>
      </c>
      <c r="J41" s="285">
        <f>SUM(J42:J43)</f>
        <v>602999</v>
      </c>
      <c r="K41" s="286">
        <f>SUM(K42:K43)</f>
        <v>620669</v>
      </c>
      <c r="L41" s="98"/>
      <c r="M41" s="97">
        <v>0</v>
      </c>
      <c r="N41" s="97">
        <v>0</v>
      </c>
      <c r="O41" s="99">
        <v>0</v>
      </c>
      <c r="P41" s="102"/>
    </row>
    <row r="42" spans="1:16" ht="13.5" customHeight="1">
      <c r="A42" s="72">
        <v>38</v>
      </c>
      <c r="B42" s="142"/>
      <c r="C42" s="50" t="s">
        <v>231</v>
      </c>
      <c r="D42" s="131">
        <v>641</v>
      </c>
      <c r="E42" s="132" t="s">
        <v>94</v>
      </c>
      <c r="F42" s="39"/>
      <c r="G42" s="39"/>
      <c r="H42" s="39"/>
      <c r="I42" s="255">
        <v>571843</v>
      </c>
      <c r="J42" s="255">
        <v>588999</v>
      </c>
      <c r="K42" s="256">
        <v>606669</v>
      </c>
      <c r="L42" s="67"/>
      <c r="M42" s="39"/>
      <c r="N42" s="39"/>
      <c r="O42" s="68"/>
      <c r="P42" s="102"/>
    </row>
    <row r="43" spans="1:16" ht="13.5" customHeight="1">
      <c r="A43" s="72">
        <v>39</v>
      </c>
      <c r="B43" s="142"/>
      <c r="C43" s="50" t="s">
        <v>231</v>
      </c>
      <c r="D43" s="131"/>
      <c r="E43" s="132" t="s">
        <v>256</v>
      </c>
      <c r="F43" s="39"/>
      <c r="G43" s="39"/>
      <c r="H43" s="39"/>
      <c r="I43" s="255">
        <v>14000</v>
      </c>
      <c r="J43" s="255">
        <v>14000</v>
      </c>
      <c r="K43" s="256">
        <v>14000</v>
      </c>
      <c r="L43" s="67"/>
      <c r="M43" s="39"/>
      <c r="N43" s="39"/>
      <c r="O43" s="68"/>
      <c r="P43" s="102"/>
    </row>
    <row r="44" spans="1:16" ht="13.5">
      <c r="A44" s="73">
        <v>40</v>
      </c>
      <c r="B44" s="320" t="s">
        <v>246</v>
      </c>
      <c r="C44" s="310"/>
      <c r="D44" s="310"/>
      <c r="E44" s="310"/>
      <c r="F44" s="40">
        <f aca="true" t="shared" si="3" ref="F44:O44">F51</f>
        <v>240000</v>
      </c>
      <c r="G44" s="40">
        <f t="shared" si="3"/>
        <v>7198</v>
      </c>
      <c r="H44" s="40">
        <f t="shared" si="3"/>
        <v>7700</v>
      </c>
      <c r="I44" s="247">
        <f>SUM(I45:I51)</f>
        <v>27604</v>
      </c>
      <c r="J44" s="247">
        <f>SUM(J45:J51)</f>
        <v>27604</v>
      </c>
      <c r="K44" s="248">
        <f>SUM(K45:K51)</f>
        <v>27604</v>
      </c>
      <c r="L44" s="59">
        <f t="shared" si="3"/>
        <v>0</v>
      </c>
      <c r="M44" s="40">
        <f t="shared" si="3"/>
        <v>0</v>
      </c>
      <c r="N44" s="40">
        <f t="shared" si="3"/>
        <v>0</v>
      </c>
      <c r="O44" s="60">
        <f t="shared" si="3"/>
        <v>0</v>
      </c>
      <c r="P44" s="47"/>
    </row>
    <row r="45" spans="1:16" ht="12.75">
      <c r="A45" s="75">
        <v>41</v>
      </c>
      <c r="B45" s="127"/>
      <c r="C45" s="41" t="s">
        <v>232</v>
      </c>
      <c r="D45" s="128">
        <v>610</v>
      </c>
      <c r="E45" s="41" t="s">
        <v>90</v>
      </c>
      <c r="F45" s="42"/>
      <c r="G45" s="42"/>
      <c r="H45" s="42"/>
      <c r="I45" s="270">
        <v>19240</v>
      </c>
      <c r="J45" s="270">
        <v>19240</v>
      </c>
      <c r="K45" s="271">
        <v>19240</v>
      </c>
      <c r="L45" s="76"/>
      <c r="M45" s="42"/>
      <c r="N45" s="42"/>
      <c r="O45" s="77"/>
      <c r="P45" s="47"/>
    </row>
    <row r="46" spans="1:16" ht="12.75">
      <c r="A46" s="75">
        <v>42</v>
      </c>
      <c r="B46" s="127"/>
      <c r="C46" s="41" t="s">
        <v>232</v>
      </c>
      <c r="D46" s="128">
        <v>620</v>
      </c>
      <c r="E46" s="41" t="s">
        <v>91</v>
      </c>
      <c r="F46" s="42"/>
      <c r="G46" s="42"/>
      <c r="H46" s="42"/>
      <c r="I46" s="270">
        <v>6570</v>
      </c>
      <c r="J46" s="270">
        <v>6570</v>
      </c>
      <c r="K46" s="271">
        <v>6570</v>
      </c>
      <c r="L46" s="76"/>
      <c r="M46" s="42"/>
      <c r="N46" s="42"/>
      <c r="O46" s="77"/>
      <c r="P46" s="47"/>
    </row>
    <row r="47" spans="1:16" ht="12.75">
      <c r="A47" s="75">
        <v>43</v>
      </c>
      <c r="B47" s="127"/>
      <c r="C47" s="41" t="s">
        <v>232</v>
      </c>
      <c r="D47" s="128">
        <v>627</v>
      </c>
      <c r="E47" s="41" t="s">
        <v>207</v>
      </c>
      <c r="F47" s="42"/>
      <c r="G47" s="42"/>
      <c r="H47" s="42"/>
      <c r="I47" s="270">
        <v>222</v>
      </c>
      <c r="J47" s="270">
        <v>222</v>
      </c>
      <c r="K47" s="271">
        <v>222</v>
      </c>
      <c r="L47" s="76"/>
      <c r="M47" s="42"/>
      <c r="N47" s="42"/>
      <c r="O47" s="77"/>
      <c r="P47" s="47"/>
    </row>
    <row r="48" spans="1:16" ht="12.75">
      <c r="A48" s="75">
        <v>44</v>
      </c>
      <c r="B48" s="127"/>
      <c r="C48" s="41" t="s">
        <v>232</v>
      </c>
      <c r="D48" s="128">
        <v>631</v>
      </c>
      <c r="E48" s="41" t="s">
        <v>97</v>
      </c>
      <c r="F48" s="42"/>
      <c r="G48" s="42"/>
      <c r="H48" s="42"/>
      <c r="I48" s="270">
        <v>50</v>
      </c>
      <c r="J48" s="270">
        <v>50</v>
      </c>
      <c r="K48" s="271">
        <v>50</v>
      </c>
      <c r="L48" s="76"/>
      <c r="M48" s="42"/>
      <c r="N48" s="42"/>
      <c r="O48" s="77"/>
      <c r="P48" s="47"/>
    </row>
    <row r="49" spans="1:16" ht="12.75">
      <c r="A49" s="75">
        <v>45</v>
      </c>
      <c r="B49" s="127"/>
      <c r="C49" s="41" t="s">
        <v>232</v>
      </c>
      <c r="D49" s="128">
        <v>632</v>
      </c>
      <c r="E49" s="41" t="s">
        <v>95</v>
      </c>
      <c r="F49" s="42"/>
      <c r="G49" s="42"/>
      <c r="H49" s="42"/>
      <c r="I49" s="270">
        <v>270</v>
      </c>
      <c r="J49" s="270">
        <v>270</v>
      </c>
      <c r="K49" s="271">
        <v>270</v>
      </c>
      <c r="L49" s="76"/>
      <c r="M49" s="42"/>
      <c r="N49" s="42"/>
      <c r="O49" s="77"/>
      <c r="P49" s="47"/>
    </row>
    <row r="50" spans="1:16" ht="12.75">
      <c r="A50" s="75">
        <v>46</v>
      </c>
      <c r="B50" s="127"/>
      <c r="C50" s="41" t="s">
        <v>232</v>
      </c>
      <c r="D50" s="128">
        <v>633</v>
      </c>
      <c r="E50" s="41" t="s">
        <v>85</v>
      </c>
      <c r="F50" s="42"/>
      <c r="G50" s="42"/>
      <c r="H50" s="42"/>
      <c r="I50" s="270">
        <v>113</v>
      </c>
      <c r="J50" s="270">
        <v>113</v>
      </c>
      <c r="K50" s="271">
        <v>113</v>
      </c>
      <c r="L50" s="76"/>
      <c r="M50" s="42"/>
      <c r="N50" s="42"/>
      <c r="O50" s="77"/>
      <c r="P50" s="47"/>
    </row>
    <row r="51" spans="1:16" ht="13.5" customHeight="1">
      <c r="A51" s="72">
        <v>47</v>
      </c>
      <c r="B51" s="84"/>
      <c r="C51" s="50" t="s">
        <v>232</v>
      </c>
      <c r="D51" s="37">
        <v>637</v>
      </c>
      <c r="E51" s="38" t="s">
        <v>244</v>
      </c>
      <c r="F51" s="39">
        <v>240000</v>
      </c>
      <c r="G51" s="39">
        <v>7198</v>
      </c>
      <c r="H51" s="39">
        <v>7700</v>
      </c>
      <c r="I51" s="255">
        <v>1139</v>
      </c>
      <c r="J51" s="255">
        <v>1139</v>
      </c>
      <c r="K51" s="256">
        <v>1139</v>
      </c>
      <c r="L51" s="67"/>
      <c r="M51" s="39"/>
      <c r="N51" s="39"/>
      <c r="O51" s="68"/>
      <c r="P51" s="102"/>
    </row>
    <row r="52" spans="1:16" ht="13.5">
      <c r="A52" s="47"/>
      <c r="B52" s="308" t="s">
        <v>67</v>
      </c>
      <c r="C52" s="308"/>
      <c r="D52" s="308"/>
      <c r="E52" s="47"/>
      <c r="F52" s="48" t="e">
        <f>F4+F19+F29+F33+F44+#REF!</f>
        <v>#REF!</v>
      </c>
      <c r="G52" s="48" t="e">
        <f>G4+G19+G29+G33+G44+#REF!</f>
        <v>#REF!</v>
      </c>
      <c r="H52" s="48" t="e">
        <f>H4+H19+H29+H33+H44+#REF!</f>
        <v>#REF!</v>
      </c>
      <c r="I52" s="48">
        <f>I4+I10+I19+I22+I27+I29+I33+I38+I41+I44</f>
        <v>7358943</v>
      </c>
      <c r="J52" s="48">
        <f>J4+J10+J19+J22+J27+J29+J33+J38+J41+J44</f>
        <v>7584937</v>
      </c>
      <c r="K52" s="48">
        <f>K4+K10+K19+K22+K27+K29+K33+K38+K41+K44</f>
        <v>7729864</v>
      </c>
      <c r="L52" s="48" t="e">
        <f>L4+L19+L29+L33+L44+#REF!</f>
        <v>#REF!</v>
      </c>
      <c r="M52" s="48">
        <f>M4+M10+M19+M22+M27+M29+M33+M38+M41+M44</f>
        <v>571539</v>
      </c>
      <c r="N52" s="48">
        <f>N4+N10+N19+N22+N27+N29+N33+N38+N41+N44</f>
        <v>0</v>
      </c>
      <c r="O52" s="48">
        <f>O4+O10+O19+O22+O27+O29+O33+O38+O41+O44</f>
        <v>0</v>
      </c>
      <c r="P52" s="47"/>
    </row>
    <row r="53" spans="1:16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</sheetData>
  <sheetProtection/>
  <mergeCells count="18">
    <mergeCell ref="B52:D52"/>
    <mergeCell ref="B19:E19"/>
    <mergeCell ref="B29:E29"/>
    <mergeCell ref="B33:E33"/>
    <mergeCell ref="B44:E44"/>
    <mergeCell ref="B10:E10"/>
    <mergeCell ref="B22:E22"/>
    <mergeCell ref="B27:E27"/>
    <mergeCell ref="B38:E38"/>
    <mergeCell ref="B41:E41"/>
    <mergeCell ref="L2:O2"/>
    <mergeCell ref="B4:E4"/>
    <mergeCell ref="A2:A3"/>
    <mergeCell ref="B2:B3"/>
    <mergeCell ref="C2:C3"/>
    <mergeCell ref="D2:D3"/>
    <mergeCell ref="E2:E3"/>
    <mergeCell ref="H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Senica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Senica</dc:creator>
  <cp:keywords/>
  <dc:description/>
  <cp:lastModifiedBy>Mozolic Robert, Ing.</cp:lastModifiedBy>
  <cp:lastPrinted>2017-11-28T11:57:43Z</cp:lastPrinted>
  <dcterms:created xsi:type="dcterms:W3CDTF">2011-10-12T12:03:12Z</dcterms:created>
  <dcterms:modified xsi:type="dcterms:W3CDTF">2017-12-21T07:19:45Z</dcterms:modified>
  <cp:category/>
  <cp:version/>
  <cp:contentType/>
  <cp:contentStatus/>
</cp:coreProperties>
</file>