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01 - Miestnosť č. 302" sheetId="2" r:id="rId2"/>
    <sheet name="02 - Miestnosť č. 401" sheetId="3" r:id="rId3"/>
    <sheet name="03 - Miestnosť č. 301" sheetId="4" r:id="rId4"/>
    <sheet name="04 - Miestnosť č. 402" sheetId="5" r:id="rId5"/>
  </sheets>
  <definedNames>
    <definedName name="_xlnm.Print_Area" localSheetId="0">'Rekapitulácia stavby'!$D$4:$AO$76,'Rekapitulácia stavby'!$C$82:$AQ$99</definedName>
    <definedName name="_xlnm.Print_Titles" localSheetId="0">'Rekapitulácia stavby'!$92:$92</definedName>
    <definedName name="_xlnm._FilterDatabase" localSheetId="1" hidden="1">'01 - Miestnosť č. 302'!$C$134:$K$309</definedName>
    <definedName name="_xlnm.Print_Area" localSheetId="1">'01 - Miestnosť č. 302'!$C$4:$J$76,'01 - Miestnosť č. 302'!$C$82:$J$116,'01 - Miestnosť č. 302'!$C$122:$K$309</definedName>
    <definedName name="_xlnm.Print_Titles" localSheetId="1">'01 - Miestnosť č. 302'!$134:$134</definedName>
    <definedName name="_xlnm._FilterDatabase" localSheetId="2" hidden="1">'02 - Miestnosť č. 401'!$C$135:$K$375</definedName>
    <definedName name="_xlnm.Print_Area" localSheetId="2">'02 - Miestnosť č. 401'!$C$4:$J$76,'02 - Miestnosť č. 401'!$C$82:$J$117,'02 - Miestnosť č. 401'!$C$123:$K$375</definedName>
    <definedName name="_xlnm.Print_Titles" localSheetId="2">'02 - Miestnosť č. 401'!$135:$135</definedName>
    <definedName name="_xlnm._FilterDatabase" localSheetId="3" hidden="1">'03 - Miestnosť č. 301'!$C$135:$K$354</definedName>
    <definedName name="_xlnm.Print_Area" localSheetId="3">'03 - Miestnosť č. 301'!$C$4:$J$76,'03 - Miestnosť č. 301'!$C$82:$J$117,'03 - Miestnosť č. 301'!$C$123:$K$354</definedName>
    <definedName name="_xlnm.Print_Titles" localSheetId="3">'03 - Miestnosť č. 301'!$135:$135</definedName>
    <definedName name="_xlnm._FilterDatabase" localSheetId="4" hidden="1">'04 - Miestnosť č. 402'!$C$135:$K$334</definedName>
    <definedName name="_xlnm.Print_Area" localSheetId="4">'04 - Miestnosť č. 402'!$C$4:$J$76,'04 - Miestnosť č. 402'!$C$82:$J$117,'04 - Miestnosť č. 402'!$C$123:$K$334</definedName>
    <definedName name="_xlnm.Print_Titles" localSheetId="4">'04 - Miestnosť č. 402'!$135:$135</definedName>
  </definedNames>
  <calcPr/>
</workbook>
</file>

<file path=xl/calcChain.xml><?xml version="1.0" encoding="utf-8"?>
<calcChain xmlns="http://schemas.openxmlformats.org/spreadsheetml/2006/main">
  <c i="5" r="J37"/>
  <c r="J36"/>
  <c i="1" r="AY98"/>
  <c i="5" r="J35"/>
  <c i="1" r="AX98"/>
  <c i="5" r="BI334"/>
  <c r="BH334"/>
  <c r="BG334"/>
  <c r="BE334"/>
  <c r="T334"/>
  <c r="R334"/>
  <c r="P334"/>
  <c r="BK334"/>
  <c r="J334"/>
  <c r="BF334"/>
  <c r="BI333"/>
  <c r="BH333"/>
  <c r="BG333"/>
  <c r="BE333"/>
  <c r="T333"/>
  <c r="R333"/>
  <c r="P333"/>
  <c r="BK333"/>
  <c r="J333"/>
  <c r="BF333"/>
  <c r="BI332"/>
  <c r="BH332"/>
  <c r="BG332"/>
  <c r="BE332"/>
  <c r="T332"/>
  <c r="R332"/>
  <c r="P332"/>
  <c r="BK332"/>
  <c r="J332"/>
  <c r="BF332"/>
  <c r="BI331"/>
  <c r="BH331"/>
  <c r="BG331"/>
  <c r="BE331"/>
  <c r="T331"/>
  <c r="R331"/>
  <c r="P331"/>
  <c r="BK331"/>
  <c r="J331"/>
  <c r="BF331"/>
  <c r="BI330"/>
  <c r="BH330"/>
  <c r="BG330"/>
  <c r="BE330"/>
  <c r="T330"/>
  <c r="R330"/>
  <c r="P330"/>
  <c r="BK330"/>
  <c r="J330"/>
  <c r="BF330"/>
  <c r="BI329"/>
  <c r="BH329"/>
  <c r="BG329"/>
  <c r="BE329"/>
  <c r="T329"/>
  <c r="R329"/>
  <c r="P329"/>
  <c r="BK329"/>
  <c r="J329"/>
  <c r="BF329"/>
  <c r="BI328"/>
  <c r="BH328"/>
  <c r="BG328"/>
  <c r="BE328"/>
  <c r="T328"/>
  <c r="R328"/>
  <c r="P328"/>
  <c r="BK328"/>
  <c r="J328"/>
  <c r="BF328"/>
  <c r="BI327"/>
  <c r="BH327"/>
  <c r="BG327"/>
  <c r="BE327"/>
  <c r="T327"/>
  <c r="R327"/>
  <c r="P327"/>
  <c r="BK327"/>
  <c r="J327"/>
  <c r="BF327"/>
  <c r="BI326"/>
  <c r="BH326"/>
  <c r="BG326"/>
  <c r="BE326"/>
  <c r="T326"/>
  <c r="R326"/>
  <c r="P326"/>
  <c r="BK326"/>
  <c r="J326"/>
  <c r="BF326"/>
  <c r="BI325"/>
  <c r="BH325"/>
  <c r="BG325"/>
  <c r="BE325"/>
  <c r="T325"/>
  <c r="R325"/>
  <c r="P325"/>
  <c r="BK325"/>
  <c r="J325"/>
  <c r="BF325"/>
  <c r="BI324"/>
  <c r="BH324"/>
  <c r="BG324"/>
  <c r="BE324"/>
  <c r="T324"/>
  <c r="R324"/>
  <c r="P324"/>
  <c r="BK324"/>
  <c r="J324"/>
  <c r="BF324"/>
  <c r="BI323"/>
  <c r="BH323"/>
  <c r="BG323"/>
  <c r="BE323"/>
  <c r="T323"/>
  <c r="R323"/>
  <c r="P323"/>
  <c r="BK323"/>
  <c r="J323"/>
  <c r="BF323"/>
  <c r="BI322"/>
  <c r="BH322"/>
  <c r="BG322"/>
  <c r="BE322"/>
  <c r="T322"/>
  <c r="R322"/>
  <c r="P322"/>
  <c r="BK322"/>
  <c r="J322"/>
  <c r="BF322"/>
  <c r="BI321"/>
  <c r="BH321"/>
  <c r="BG321"/>
  <c r="BE321"/>
  <c r="T321"/>
  <c r="R321"/>
  <c r="P321"/>
  <c r="BK321"/>
  <c r="J321"/>
  <c r="BF321"/>
  <c r="BI320"/>
  <c r="BH320"/>
  <c r="BG320"/>
  <c r="BE320"/>
  <c r="T320"/>
  <c r="R320"/>
  <c r="P320"/>
  <c r="BK320"/>
  <c r="J320"/>
  <c r="BF320"/>
  <c r="BI319"/>
  <c r="BH319"/>
  <c r="BG319"/>
  <c r="BE319"/>
  <c r="T319"/>
  <c r="R319"/>
  <c r="P319"/>
  <c r="BK319"/>
  <c r="J319"/>
  <c r="BF319"/>
  <c r="BI318"/>
  <c r="BH318"/>
  <c r="BG318"/>
  <c r="BE318"/>
  <c r="T318"/>
  <c r="R318"/>
  <c r="P318"/>
  <c r="BK318"/>
  <c r="J318"/>
  <c r="BF318"/>
  <c r="BI317"/>
  <c r="BH317"/>
  <c r="BG317"/>
  <c r="BE317"/>
  <c r="T317"/>
  <c r="R317"/>
  <c r="P317"/>
  <c r="BK317"/>
  <c r="J317"/>
  <c r="BF317"/>
  <c r="BI316"/>
  <c r="BH316"/>
  <c r="BG316"/>
  <c r="BE316"/>
  <c r="T316"/>
  <c r="R316"/>
  <c r="P316"/>
  <c r="BK316"/>
  <c r="J316"/>
  <c r="BF316"/>
  <c r="BI315"/>
  <c r="BH315"/>
  <c r="BG315"/>
  <c r="BE315"/>
  <c r="T315"/>
  <c r="R315"/>
  <c r="P315"/>
  <c r="BK315"/>
  <c r="J315"/>
  <c r="BF315"/>
  <c r="BI314"/>
  <c r="BH314"/>
  <c r="BG314"/>
  <c r="BE314"/>
  <c r="T314"/>
  <c r="R314"/>
  <c r="P314"/>
  <c r="BK314"/>
  <c r="J314"/>
  <c r="BF314"/>
  <c r="BI313"/>
  <c r="BH313"/>
  <c r="BG313"/>
  <c r="BE313"/>
  <c r="T313"/>
  <c r="R313"/>
  <c r="P313"/>
  <c r="BK313"/>
  <c r="J313"/>
  <c r="BF313"/>
  <c r="BI312"/>
  <c r="BH312"/>
  <c r="BG312"/>
  <c r="BE312"/>
  <c r="T312"/>
  <c r="R312"/>
  <c r="P312"/>
  <c r="BK312"/>
  <c r="J312"/>
  <c r="BF312"/>
  <c r="BI311"/>
  <c r="BH311"/>
  <c r="BG311"/>
  <c r="BE311"/>
  <c r="T311"/>
  <c r="R311"/>
  <c r="P311"/>
  <c r="BK311"/>
  <c r="J311"/>
  <c r="BF311"/>
  <c r="BI310"/>
  <c r="BH310"/>
  <c r="BG310"/>
  <c r="BE310"/>
  <c r="T310"/>
  <c r="R310"/>
  <c r="P310"/>
  <c r="BK310"/>
  <c r="J310"/>
  <c r="BF310"/>
  <c r="BI309"/>
  <c r="BH309"/>
  <c r="BG309"/>
  <c r="BE309"/>
  <c r="T309"/>
  <c r="R309"/>
  <c r="P309"/>
  <c r="BK309"/>
  <c r="J309"/>
  <c r="BF309"/>
  <c r="BI308"/>
  <c r="BH308"/>
  <c r="BG308"/>
  <c r="BE308"/>
  <c r="T308"/>
  <c r="R308"/>
  <c r="P308"/>
  <c r="BK308"/>
  <c r="J308"/>
  <c r="BF308"/>
  <c r="BI307"/>
  <c r="BH307"/>
  <c r="BG307"/>
  <c r="BE307"/>
  <c r="T307"/>
  <c r="R307"/>
  <c r="P307"/>
  <c r="BK307"/>
  <c r="J307"/>
  <c r="BF307"/>
  <c r="BI306"/>
  <c r="BH306"/>
  <c r="BG306"/>
  <c r="BE306"/>
  <c r="T306"/>
  <c r="R306"/>
  <c r="P306"/>
  <c r="BK306"/>
  <c r="J306"/>
  <c r="BF306"/>
  <c r="BI305"/>
  <c r="BH305"/>
  <c r="BG305"/>
  <c r="BE305"/>
  <c r="T305"/>
  <c r="R305"/>
  <c r="P305"/>
  <c r="BK305"/>
  <c r="J305"/>
  <c r="BF305"/>
  <c r="BI304"/>
  <c r="BH304"/>
  <c r="BG304"/>
  <c r="BE304"/>
  <c r="T304"/>
  <c r="T303"/>
  <c r="T302"/>
  <c r="R304"/>
  <c r="R303"/>
  <c r="R302"/>
  <c r="P304"/>
  <c r="P303"/>
  <c r="P302"/>
  <c r="BK304"/>
  <c r="BK303"/>
  <c r="J303"/>
  <c r="BK302"/>
  <c r="J302"/>
  <c r="J304"/>
  <c r="BF304"/>
  <c r="J116"/>
  <c r="J115"/>
  <c r="BI301"/>
  <c r="BH301"/>
  <c r="BG301"/>
  <c r="BE301"/>
  <c r="T301"/>
  <c r="R301"/>
  <c r="P301"/>
  <c r="BK301"/>
  <c r="J301"/>
  <c r="BF301"/>
  <c r="BI299"/>
  <c r="BH299"/>
  <c r="BG299"/>
  <c r="BE299"/>
  <c r="T299"/>
  <c r="T298"/>
  <c r="R299"/>
  <c r="R298"/>
  <c r="P299"/>
  <c r="P298"/>
  <c r="BK299"/>
  <c r="BK298"/>
  <c r="J298"/>
  <c r="J299"/>
  <c r="BF299"/>
  <c r="J114"/>
  <c r="BI297"/>
  <c r="BH297"/>
  <c r="BG297"/>
  <c r="BE297"/>
  <c r="T297"/>
  <c r="R297"/>
  <c r="P297"/>
  <c r="BK297"/>
  <c r="J297"/>
  <c r="BF297"/>
  <c r="BI296"/>
  <c r="BH296"/>
  <c r="BG296"/>
  <c r="BE296"/>
  <c r="T296"/>
  <c r="T295"/>
  <c r="R296"/>
  <c r="R295"/>
  <c r="P296"/>
  <c r="P295"/>
  <c r="BK296"/>
  <c r="BK295"/>
  <c r="J295"/>
  <c r="J296"/>
  <c r="BF296"/>
  <c r="J113"/>
  <c r="BI294"/>
  <c r="BH294"/>
  <c r="BG294"/>
  <c r="BE294"/>
  <c r="T294"/>
  <c r="R294"/>
  <c r="P294"/>
  <c r="BK294"/>
  <c r="J294"/>
  <c r="BF294"/>
  <c r="BI293"/>
  <c r="BH293"/>
  <c r="BG293"/>
  <c r="BE293"/>
  <c r="T293"/>
  <c r="R293"/>
  <c r="P293"/>
  <c r="BK293"/>
  <c r="J293"/>
  <c r="BF293"/>
  <c r="BI292"/>
  <c r="BH292"/>
  <c r="BG292"/>
  <c r="BE292"/>
  <c r="T292"/>
  <c r="R292"/>
  <c r="P292"/>
  <c r="BK292"/>
  <c r="J292"/>
  <c r="BF292"/>
  <c r="BI290"/>
  <c r="BH290"/>
  <c r="BG290"/>
  <c r="BE290"/>
  <c r="T290"/>
  <c r="R290"/>
  <c r="P290"/>
  <c r="BK290"/>
  <c r="J290"/>
  <c r="BF290"/>
  <c r="BI285"/>
  <c r="BH285"/>
  <c r="BG285"/>
  <c r="BE285"/>
  <c r="T285"/>
  <c r="T284"/>
  <c r="R285"/>
  <c r="R284"/>
  <c r="P285"/>
  <c r="P284"/>
  <c r="BK285"/>
  <c r="BK284"/>
  <c r="J284"/>
  <c r="J285"/>
  <c r="BF285"/>
  <c r="J112"/>
  <c r="BI283"/>
  <c r="BH283"/>
  <c r="BG283"/>
  <c r="BE283"/>
  <c r="T283"/>
  <c r="R283"/>
  <c r="P283"/>
  <c r="BK283"/>
  <c r="J283"/>
  <c r="BF283"/>
  <c r="BI281"/>
  <c r="BH281"/>
  <c r="BG281"/>
  <c r="BE281"/>
  <c r="T281"/>
  <c r="R281"/>
  <c r="P281"/>
  <c r="BK281"/>
  <c r="J281"/>
  <c r="BF281"/>
  <c r="BI279"/>
  <c r="BH279"/>
  <c r="BG279"/>
  <c r="BE279"/>
  <c r="T279"/>
  <c r="T278"/>
  <c r="R279"/>
  <c r="R278"/>
  <c r="P279"/>
  <c r="P278"/>
  <c r="BK279"/>
  <c r="BK278"/>
  <c r="J278"/>
  <c r="J279"/>
  <c r="BF279"/>
  <c r="J111"/>
  <c r="BI277"/>
  <c r="BH277"/>
  <c r="BG277"/>
  <c r="BE277"/>
  <c r="T277"/>
  <c r="R277"/>
  <c r="P277"/>
  <c r="BK277"/>
  <c r="J277"/>
  <c r="BF277"/>
  <c r="BI276"/>
  <c r="BH276"/>
  <c r="BG276"/>
  <c r="BE276"/>
  <c r="T276"/>
  <c r="R276"/>
  <c r="P276"/>
  <c r="BK276"/>
  <c r="J276"/>
  <c r="BF276"/>
  <c r="BI275"/>
  <c r="BH275"/>
  <c r="BG275"/>
  <c r="BE275"/>
  <c r="T275"/>
  <c r="R275"/>
  <c r="P275"/>
  <c r="BK275"/>
  <c r="J275"/>
  <c r="BF275"/>
  <c r="BI274"/>
  <c r="BH274"/>
  <c r="BG274"/>
  <c r="BE274"/>
  <c r="T274"/>
  <c r="R274"/>
  <c r="P274"/>
  <c r="BK274"/>
  <c r="J274"/>
  <c r="BF274"/>
  <c r="BI273"/>
  <c r="BH273"/>
  <c r="BG273"/>
  <c r="BE273"/>
  <c r="T273"/>
  <c r="R273"/>
  <c r="P273"/>
  <c r="BK273"/>
  <c r="J273"/>
  <c r="BF273"/>
  <c r="BI272"/>
  <c r="BH272"/>
  <c r="BG272"/>
  <c r="BE272"/>
  <c r="T272"/>
  <c r="R272"/>
  <c r="P272"/>
  <c r="BK272"/>
  <c r="J272"/>
  <c r="BF272"/>
  <c r="BI271"/>
  <c r="BH271"/>
  <c r="BG271"/>
  <c r="BE271"/>
  <c r="T271"/>
  <c r="R271"/>
  <c r="P271"/>
  <c r="BK271"/>
  <c r="J271"/>
  <c r="BF271"/>
  <c r="BI270"/>
  <c r="BH270"/>
  <c r="BG270"/>
  <c r="BE270"/>
  <c r="T270"/>
  <c r="R270"/>
  <c r="P270"/>
  <c r="BK270"/>
  <c r="J270"/>
  <c r="BF270"/>
  <c r="BI269"/>
  <c r="BH269"/>
  <c r="BG269"/>
  <c r="BE269"/>
  <c r="T269"/>
  <c r="R269"/>
  <c r="P269"/>
  <c r="BK269"/>
  <c r="J269"/>
  <c r="BF269"/>
  <c r="BI268"/>
  <c r="BH268"/>
  <c r="BG268"/>
  <c r="BE268"/>
  <c r="T268"/>
  <c r="R268"/>
  <c r="P268"/>
  <c r="BK268"/>
  <c r="J268"/>
  <c r="BF268"/>
  <c r="BI267"/>
  <c r="BH267"/>
  <c r="BG267"/>
  <c r="BE267"/>
  <c r="T267"/>
  <c r="R267"/>
  <c r="P267"/>
  <c r="BK267"/>
  <c r="J267"/>
  <c r="BF267"/>
  <c r="BI266"/>
  <c r="BH266"/>
  <c r="BG266"/>
  <c r="BE266"/>
  <c r="T266"/>
  <c r="R266"/>
  <c r="P266"/>
  <c r="BK266"/>
  <c r="J266"/>
  <c r="BF266"/>
  <c r="BI265"/>
  <c r="BH265"/>
  <c r="BG265"/>
  <c r="BE265"/>
  <c r="T265"/>
  <c r="R265"/>
  <c r="P265"/>
  <c r="BK265"/>
  <c r="J265"/>
  <c r="BF265"/>
  <c r="BI264"/>
  <c r="BH264"/>
  <c r="BG264"/>
  <c r="BE264"/>
  <c r="T264"/>
  <c r="R264"/>
  <c r="P264"/>
  <c r="BK264"/>
  <c r="J264"/>
  <c r="BF264"/>
  <c r="BI263"/>
  <c r="BH263"/>
  <c r="BG263"/>
  <c r="BE263"/>
  <c r="T263"/>
  <c r="T262"/>
  <c r="R263"/>
  <c r="R262"/>
  <c r="P263"/>
  <c r="P262"/>
  <c r="BK263"/>
  <c r="BK262"/>
  <c r="J262"/>
  <c r="J263"/>
  <c r="BF263"/>
  <c r="J110"/>
  <c r="BI261"/>
  <c r="BH261"/>
  <c r="BG261"/>
  <c r="BE261"/>
  <c r="T261"/>
  <c r="R261"/>
  <c r="P261"/>
  <c r="BK261"/>
  <c r="J261"/>
  <c r="BF261"/>
  <c r="BI260"/>
  <c r="BH260"/>
  <c r="BG260"/>
  <c r="BE260"/>
  <c r="T260"/>
  <c r="R260"/>
  <c r="P260"/>
  <c r="BK260"/>
  <c r="J260"/>
  <c r="BF260"/>
  <c r="BI259"/>
  <c r="BH259"/>
  <c r="BG259"/>
  <c r="BE259"/>
  <c r="T259"/>
  <c r="R259"/>
  <c r="P259"/>
  <c r="BK259"/>
  <c r="J259"/>
  <c r="BF259"/>
  <c r="BI258"/>
  <c r="BH258"/>
  <c r="BG258"/>
  <c r="BE258"/>
  <c r="T258"/>
  <c r="T257"/>
  <c r="R258"/>
  <c r="R257"/>
  <c r="P258"/>
  <c r="P257"/>
  <c r="BK258"/>
  <c r="BK257"/>
  <c r="J257"/>
  <c r="J258"/>
  <c r="BF258"/>
  <c r="J109"/>
  <c r="BI256"/>
  <c r="BH256"/>
  <c r="BG256"/>
  <c r="BE256"/>
  <c r="T256"/>
  <c r="R256"/>
  <c r="P256"/>
  <c r="BK256"/>
  <c r="J256"/>
  <c r="BF256"/>
  <c r="BI254"/>
  <c r="BH254"/>
  <c r="BG254"/>
  <c r="BE254"/>
  <c r="T254"/>
  <c r="T253"/>
  <c r="R254"/>
  <c r="R253"/>
  <c r="P254"/>
  <c r="P253"/>
  <c r="BK254"/>
  <c r="BK253"/>
  <c r="J253"/>
  <c r="J254"/>
  <c r="BF254"/>
  <c r="J108"/>
  <c r="BI252"/>
  <c r="BH252"/>
  <c r="BG252"/>
  <c r="BE252"/>
  <c r="T252"/>
  <c r="R252"/>
  <c r="P252"/>
  <c r="BK252"/>
  <c r="J252"/>
  <c r="BF252"/>
  <c r="BI251"/>
  <c r="BH251"/>
  <c r="BG251"/>
  <c r="BE251"/>
  <c r="T251"/>
  <c r="R251"/>
  <c r="P251"/>
  <c r="BK251"/>
  <c r="J251"/>
  <c r="BF251"/>
  <c r="BI250"/>
  <c r="BH250"/>
  <c r="BG250"/>
  <c r="BE250"/>
  <c r="T250"/>
  <c r="R250"/>
  <c r="P250"/>
  <c r="BK250"/>
  <c r="J250"/>
  <c r="BF250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R246"/>
  <c r="P246"/>
  <c r="BK246"/>
  <c r="J246"/>
  <c r="BF246"/>
  <c r="BI245"/>
  <c r="BH245"/>
  <c r="BG245"/>
  <c r="BE245"/>
  <c r="T245"/>
  <c r="R245"/>
  <c r="P245"/>
  <c r="BK245"/>
  <c r="J245"/>
  <c r="BF245"/>
  <c r="BI244"/>
  <c r="BH244"/>
  <c r="BG244"/>
  <c r="BE244"/>
  <c r="T244"/>
  <c r="R244"/>
  <c r="P244"/>
  <c r="BK244"/>
  <c r="J244"/>
  <c r="BF244"/>
  <c r="BI243"/>
  <c r="BH243"/>
  <c r="BG243"/>
  <c r="BE243"/>
  <c r="T243"/>
  <c r="R243"/>
  <c r="P243"/>
  <c r="BK243"/>
  <c r="J243"/>
  <c r="BF243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9"/>
  <c r="BH239"/>
  <c r="BG239"/>
  <c r="BE239"/>
  <c r="T239"/>
  <c r="R239"/>
  <c r="P239"/>
  <c r="BK239"/>
  <c r="J239"/>
  <c r="BF239"/>
  <c r="BI238"/>
  <c r="BH238"/>
  <c r="BG238"/>
  <c r="BE238"/>
  <c r="T238"/>
  <c r="R238"/>
  <c r="P238"/>
  <c r="BK238"/>
  <c r="J238"/>
  <c r="BF238"/>
  <c r="BI237"/>
  <c r="BH237"/>
  <c r="BG237"/>
  <c r="BE237"/>
  <c r="T237"/>
  <c r="R237"/>
  <c r="P237"/>
  <c r="BK237"/>
  <c r="J237"/>
  <c r="BF237"/>
  <c r="BI236"/>
  <c r="BH236"/>
  <c r="BG236"/>
  <c r="BE236"/>
  <c r="T236"/>
  <c r="R236"/>
  <c r="P236"/>
  <c r="BK236"/>
  <c r="J236"/>
  <c r="BF236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R233"/>
  <c r="P233"/>
  <c r="BK233"/>
  <c r="J233"/>
  <c r="BF233"/>
  <c r="BI232"/>
  <c r="BH232"/>
  <c r="BG232"/>
  <c r="BE232"/>
  <c r="T232"/>
  <c r="T231"/>
  <c r="R232"/>
  <c r="R231"/>
  <c r="P232"/>
  <c r="P231"/>
  <c r="BK232"/>
  <c r="BK231"/>
  <c r="J231"/>
  <c r="J232"/>
  <c r="BF232"/>
  <c r="J107"/>
  <c r="BI230"/>
  <c r="BH230"/>
  <c r="BG230"/>
  <c r="BE230"/>
  <c r="T230"/>
  <c r="R230"/>
  <c r="P230"/>
  <c r="BK230"/>
  <c r="J230"/>
  <c r="BF230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R223"/>
  <c r="P223"/>
  <c r="BK223"/>
  <c r="J223"/>
  <c r="BF223"/>
  <c r="BI222"/>
  <c r="BH222"/>
  <c r="BG222"/>
  <c r="BE222"/>
  <c r="T222"/>
  <c r="T221"/>
  <c r="R222"/>
  <c r="R221"/>
  <c r="P222"/>
  <c r="P221"/>
  <c r="BK222"/>
  <c r="BK221"/>
  <c r="J221"/>
  <c r="J222"/>
  <c r="BF222"/>
  <c r="J106"/>
  <c r="BI220"/>
  <c r="BH220"/>
  <c r="BG220"/>
  <c r="BE220"/>
  <c r="T220"/>
  <c r="R220"/>
  <c r="P220"/>
  <c r="BK220"/>
  <c r="J220"/>
  <c r="BF220"/>
  <c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3"/>
  <c r="BH213"/>
  <c r="BG213"/>
  <c r="BE213"/>
  <c r="T213"/>
  <c r="R213"/>
  <c r="P213"/>
  <c r="BK213"/>
  <c r="J213"/>
  <c r="BF213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R210"/>
  <c r="P210"/>
  <c r="BK210"/>
  <c r="J210"/>
  <c r="BF210"/>
  <c r="BI209"/>
  <c r="BH209"/>
  <c r="BG209"/>
  <c r="BE209"/>
  <c r="T209"/>
  <c r="R209"/>
  <c r="P209"/>
  <c r="BK209"/>
  <c r="J209"/>
  <c r="BF209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/>
  <c r="BI206"/>
  <c r="BH206"/>
  <c r="BG206"/>
  <c r="BE206"/>
  <c r="T206"/>
  <c r="R206"/>
  <c r="P206"/>
  <c r="BK206"/>
  <c r="J206"/>
  <c r="BF206"/>
  <c r="BI205"/>
  <c r="BH205"/>
  <c r="BG205"/>
  <c r="BE205"/>
  <c r="T205"/>
  <c r="T204"/>
  <c r="R205"/>
  <c r="R204"/>
  <c r="P205"/>
  <c r="P204"/>
  <c r="BK205"/>
  <c r="BK204"/>
  <c r="J204"/>
  <c r="J205"/>
  <c r="BF205"/>
  <c r="J105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1"/>
  <c r="BH201"/>
  <c r="BG201"/>
  <c r="BE201"/>
  <c r="T201"/>
  <c r="T200"/>
  <c r="R201"/>
  <c r="R200"/>
  <c r="P201"/>
  <c r="P200"/>
  <c r="BK201"/>
  <c r="BK200"/>
  <c r="J200"/>
  <c r="J201"/>
  <c r="BF201"/>
  <c r="J104"/>
  <c r="BI199"/>
  <c r="BH199"/>
  <c r="BG199"/>
  <c r="BE199"/>
  <c r="T199"/>
  <c r="R199"/>
  <c r="P199"/>
  <c r="BK199"/>
  <c r="J199"/>
  <c r="BF199"/>
  <c r="BI197"/>
  <c r="BH197"/>
  <c r="BG197"/>
  <c r="BE197"/>
  <c r="T197"/>
  <c r="R197"/>
  <c r="P197"/>
  <c r="BK197"/>
  <c r="J197"/>
  <c r="BF197"/>
  <c r="BI195"/>
  <c r="BH195"/>
  <c r="BG195"/>
  <c r="BE195"/>
  <c r="T195"/>
  <c r="R195"/>
  <c r="P195"/>
  <c r="BK195"/>
  <c r="J195"/>
  <c r="BF195"/>
  <c r="BI193"/>
  <c r="BH193"/>
  <c r="BG193"/>
  <c r="BE193"/>
  <c r="T193"/>
  <c r="T192"/>
  <c r="T191"/>
  <c r="R193"/>
  <c r="R192"/>
  <c r="R191"/>
  <c r="P193"/>
  <c r="P192"/>
  <c r="P191"/>
  <c r="BK193"/>
  <c r="BK192"/>
  <c r="J192"/>
  <c r="BK191"/>
  <c r="J191"/>
  <c r="J193"/>
  <c r="BF193"/>
  <c r="J103"/>
  <c r="J102"/>
  <c r="BI190"/>
  <c r="BH190"/>
  <c r="BG190"/>
  <c r="BE190"/>
  <c r="T190"/>
  <c r="T189"/>
  <c r="R190"/>
  <c r="R189"/>
  <c r="P190"/>
  <c r="P189"/>
  <c r="BK190"/>
  <c r="BK189"/>
  <c r="J189"/>
  <c r="J190"/>
  <c r="BF190"/>
  <c r="J101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8"/>
  <c r="BH178"/>
  <c r="BG178"/>
  <c r="BE178"/>
  <c r="T178"/>
  <c r="R178"/>
  <c r="P178"/>
  <c r="BK178"/>
  <c r="J178"/>
  <c r="BF178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3"/>
  <c r="BH173"/>
  <c r="BG173"/>
  <c r="BE173"/>
  <c r="T173"/>
  <c r="R173"/>
  <c r="P173"/>
  <c r="BK173"/>
  <c r="J173"/>
  <c r="BF173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1"/>
  <c r="BH161"/>
  <c r="BG161"/>
  <c r="BE161"/>
  <c r="T161"/>
  <c r="R161"/>
  <c r="P161"/>
  <c r="BK161"/>
  <c r="J161"/>
  <c r="BF161"/>
  <c r="BI160"/>
  <c r="BH160"/>
  <c r="BG160"/>
  <c r="BE160"/>
  <c r="T160"/>
  <c r="T159"/>
  <c r="R160"/>
  <c r="R159"/>
  <c r="P160"/>
  <c r="P159"/>
  <c r="BK160"/>
  <c r="BK159"/>
  <c r="J159"/>
  <c r="J160"/>
  <c r="BF160"/>
  <c r="J100"/>
  <c r="BI158"/>
  <c r="BH158"/>
  <c r="BG158"/>
  <c r="BE158"/>
  <c r="T158"/>
  <c r="R158"/>
  <c r="P158"/>
  <c r="BK158"/>
  <c r="J158"/>
  <c r="BF158"/>
  <c r="BI156"/>
  <c r="BH156"/>
  <c r="BG156"/>
  <c r="BE156"/>
  <c r="T156"/>
  <c r="R156"/>
  <c r="P156"/>
  <c r="BK156"/>
  <c r="J156"/>
  <c r="BF156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48"/>
  <c r="BH148"/>
  <c r="BG148"/>
  <c r="BE148"/>
  <c r="T148"/>
  <c r="R148"/>
  <c r="P148"/>
  <c r="BK148"/>
  <c r="J148"/>
  <c r="BF148"/>
  <c r="BI146"/>
  <c r="BH146"/>
  <c r="BG146"/>
  <c r="BE146"/>
  <c r="T146"/>
  <c r="R146"/>
  <c r="P146"/>
  <c r="BK146"/>
  <c r="J146"/>
  <c r="BF146"/>
  <c r="BI144"/>
  <c r="BH144"/>
  <c r="BG144"/>
  <c r="BE144"/>
  <c r="T144"/>
  <c r="T143"/>
  <c r="R144"/>
  <c r="R143"/>
  <c r="P144"/>
  <c r="P143"/>
  <c r="BK144"/>
  <c r="BK143"/>
  <c r="J143"/>
  <c r="J144"/>
  <c r="BF144"/>
  <c r="J99"/>
  <c r="BI141"/>
  <c r="BH141"/>
  <c r="BG141"/>
  <c r="BE141"/>
  <c r="T141"/>
  <c r="R141"/>
  <c r="P141"/>
  <c r="BK141"/>
  <c r="J141"/>
  <c r="BF141"/>
  <c r="BI139"/>
  <c r="F37"/>
  <c i="1" r="BD98"/>
  <c i="5" r="BH139"/>
  <c r="F36"/>
  <c i="1" r="BC98"/>
  <c i="5" r="BG139"/>
  <c r="F35"/>
  <c i="1" r="BB98"/>
  <c i="5" r="BE139"/>
  <c r="J33"/>
  <c i="1" r="AV98"/>
  <c i="5" r="F33"/>
  <c i="1" r="AZ98"/>
  <c i="5" r="T139"/>
  <c r="T138"/>
  <c r="T137"/>
  <c r="T136"/>
  <c r="R139"/>
  <c r="R138"/>
  <c r="R137"/>
  <c r="R136"/>
  <c r="P139"/>
  <c r="P138"/>
  <c r="P137"/>
  <c r="P136"/>
  <c i="1" r="AU98"/>
  <c i="5" r="BK139"/>
  <c r="BK138"/>
  <c r="J138"/>
  <c r="BK137"/>
  <c r="J137"/>
  <c r="BK136"/>
  <c r="J136"/>
  <c r="J96"/>
  <c r="J30"/>
  <c i="1" r="AG98"/>
  <c i="5" r="J139"/>
  <c r="BF139"/>
  <c r="J34"/>
  <c i="1" r="AW98"/>
  <c i="5" r="F34"/>
  <c i="1" r="BA98"/>
  <c i="5" r="J98"/>
  <c r="J97"/>
  <c r="J133"/>
  <c r="J132"/>
  <c r="F132"/>
  <c r="F130"/>
  <c r="E128"/>
  <c r="J92"/>
  <c r="J91"/>
  <c r="F91"/>
  <c r="F89"/>
  <c r="E87"/>
  <c r="J39"/>
  <c r="J18"/>
  <c r="E18"/>
  <c r="F133"/>
  <c r="F92"/>
  <c r="J17"/>
  <c r="J12"/>
  <c r="J130"/>
  <c r="J89"/>
  <c r="E7"/>
  <c r="E126"/>
  <c r="E85"/>
  <c i="4" r="J37"/>
  <c r="J36"/>
  <c i="1" r="AY97"/>
  <c i="4" r="J35"/>
  <c i="1" r="AX97"/>
  <c i="4" r="BI354"/>
  <c r="BH354"/>
  <c r="BG354"/>
  <c r="BE354"/>
  <c r="T354"/>
  <c r="R354"/>
  <c r="P354"/>
  <c r="BK354"/>
  <c r="J354"/>
  <c r="BF354"/>
  <c r="BI353"/>
  <c r="BH353"/>
  <c r="BG353"/>
  <c r="BE353"/>
  <c r="T353"/>
  <c r="R353"/>
  <c r="P353"/>
  <c r="BK353"/>
  <c r="J353"/>
  <c r="BF353"/>
  <c r="BI352"/>
  <c r="BH352"/>
  <c r="BG352"/>
  <c r="BE352"/>
  <c r="T352"/>
  <c r="R352"/>
  <c r="P352"/>
  <c r="BK352"/>
  <c r="J352"/>
  <c r="BF352"/>
  <c r="BI351"/>
  <c r="BH351"/>
  <c r="BG351"/>
  <c r="BE351"/>
  <c r="T351"/>
  <c r="R351"/>
  <c r="P351"/>
  <c r="BK351"/>
  <c r="J351"/>
  <c r="BF351"/>
  <c r="BI350"/>
  <c r="BH350"/>
  <c r="BG350"/>
  <c r="BE350"/>
  <c r="T350"/>
  <c r="R350"/>
  <c r="P350"/>
  <c r="BK350"/>
  <c r="J350"/>
  <c r="BF350"/>
  <c r="BI349"/>
  <c r="BH349"/>
  <c r="BG349"/>
  <c r="BE349"/>
  <c r="T349"/>
  <c r="R349"/>
  <c r="P349"/>
  <c r="BK349"/>
  <c r="J349"/>
  <c r="BF349"/>
  <c r="BI348"/>
  <c r="BH348"/>
  <c r="BG348"/>
  <c r="BE348"/>
  <c r="T348"/>
  <c r="R348"/>
  <c r="P348"/>
  <c r="BK348"/>
  <c r="J348"/>
  <c r="BF348"/>
  <c r="BI347"/>
  <c r="BH347"/>
  <c r="BG347"/>
  <c r="BE347"/>
  <c r="T347"/>
  <c r="R347"/>
  <c r="P347"/>
  <c r="BK347"/>
  <c r="J347"/>
  <c r="BF347"/>
  <c r="BI346"/>
  <c r="BH346"/>
  <c r="BG346"/>
  <c r="BE346"/>
  <c r="T346"/>
  <c r="R346"/>
  <c r="P346"/>
  <c r="BK346"/>
  <c r="J346"/>
  <c r="BF346"/>
  <c r="BI345"/>
  <c r="BH345"/>
  <c r="BG345"/>
  <c r="BE345"/>
  <c r="T345"/>
  <c r="R345"/>
  <c r="P345"/>
  <c r="BK345"/>
  <c r="J345"/>
  <c r="BF345"/>
  <c r="BI344"/>
  <c r="BH344"/>
  <c r="BG344"/>
  <c r="BE344"/>
  <c r="T344"/>
  <c r="R344"/>
  <c r="P344"/>
  <c r="BK344"/>
  <c r="J344"/>
  <c r="BF344"/>
  <c r="BI343"/>
  <c r="BH343"/>
  <c r="BG343"/>
  <c r="BE343"/>
  <c r="T343"/>
  <c r="R343"/>
  <c r="P343"/>
  <c r="BK343"/>
  <c r="J343"/>
  <c r="BF343"/>
  <c r="BI342"/>
  <c r="BH342"/>
  <c r="BG342"/>
  <c r="BE342"/>
  <c r="T342"/>
  <c r="R342"/>
  <c r="P342"/>
  <c r="BK342"/>
  <c r="J342"/>
  <c r="BF342"/>
  <c r="BI341"/>
  <c r="BH341"/>
  <c r="BG341"/>
  <c r="BE341"/>
  <c r="T341"/>
  <c r="R341"/>
  <c r="P341"/>
  <c r="BK341"/>
  <c r="J341"/>
  <c r="BF341"/>
  <c r="BI340"/>
  <c r="BH340"/>
  <c r="BG340"/>
  <c r="BE340"/>
  <c r="T340"/>
  <c r="R340"/>
  <c r="P340"/>
  <c r="BK340"/>
  <c r="J340"/>
  <c r="BF340"/>
  <c r="BI339"/>
  <c r="BH339"/>
  <c r="BG339"/>
  <c r="BE339"/>
  <c r="T339"/>
  <c r="R339"/>
  <c r="P339"/>
  <c r="BK339"/>
  <c r="J339"/>
  <c r="BF339"/>
  <c r="BI338"/>
  <c r="BH338"/>
  <c r="BG338"/>
  <c r="BE338"/>
  <c r="T338"/>
  <c r="R338"/>
  <c r="P338"/>
  <c r="BK338"/>
  <c r="J338"/>
  <c r="BF338"/>
  <c r="BI337"/>
  <c r="BH337"/>
  <c r="BG337"/>
  <c r="BE337"/>
  <c r="T337"/>
  <c r="R337"/>
  <c r="P337"/>
  <c r="BK337"/>
  <c r="J337"/>
  <c r="BF337"/>
  <c r="BI336"/>
  <c r="BH336"/>
  <c r="BG336"/>
  <c r="BE336"/>
  <c r="T336"/>
  <c r="R336"/>
  <c r="P336"/>
  <c r="BK336"/>
  <c r="J336"/>
  <c r="BF336"/>
  <c r="BI335"/>
  <c r="BH335"/>
  <c r="BG335"/>
  <c r="BE335"/>
  <c r="T335"/>
  <c r="R335"/>
  <c r="P335"/>
  <c r="BK335"/>
  <c r="J335"/>
  <c r="BF335"/>
  <c r="BI334"/>
  <c r="BH334"/>
  <c r="BG334"/>
  <c r="BE334"/>
  <c r="T334"/>
  <c r="R334"/>
  <c r="P334"/>
  <c r="BK334"/>
  <c r="J334"/>
  <c r="BF334"/>
  <c r="BI333"/>
  <c r="BH333"/>
  <c r="BG333"/>
  <c r="BE333"/>
  <c r="T333"/>
  <c r="R333"/>
  <c r="P333"/>
  <c r="BK333"/>
  <c r="J333"/>
  <c r="BF333"/>
  <c r="BI332"/>
  <c r="BH332"/>
  <c r="BG332"/>
  <c r="BE332"/>
  <c r="T332"/>
  <c r="R332"/>
  <c r="P332"/>
  <c r="BK332"/>
  <c r="J332"/>
  <c r="BF332"/>
  <c r="BI331"/>
  <c r="BH331"/>
  <c r="BG331"/>
  <c r="BE331"/>
  <c r="T331"/>
  <c r="R331"/>
  <c r="P331"/>
  <c r="BK331"/>
  <c r="J331"/>
  <c r="BF331"/>
  <c r="BI330"/>
  <c r="BH330"/>
  <c r="BG330"/>
  <c r="BE330"/>
  <c r="T330"/>
  <c r="R330"/>
  <c r="P330"/>
  <c r="BK330"/>
  <c r="J330"/>
  <c r="BF330"/>
  <c r="BI329"/>
  <c r="BH329"/>
  <c r="BG329"/>
  <c r="BE329"/>
  <c r="T329"/>
  <c r="R329"/>
  <c r="P329"/>
  <c r="BK329"/>
  <c r="J329"/>
  <c r="BF329"/>
  <c r="BI328"/>
  <c r="BH328"/>
  <c r="BG328"/>
  <c r="BE328"/>
  <c r="T328"/>
  <c r="R328"/>
  <c r="P328"/>
  <c r="BK328"/>
  <c r="J328"/>
  <c r="BF328"/>
  <c r="BI327"/>
  <c r="BH327"/>
  <c r="BG327"/>
  <c r="BE327"/>
  <c r="T327"/>
  <c r="R327"/>
  <c r="P327"/>
  <c r="BK327"/>
  <c r="J327"/>
  <c r="BF327"/>
  <c r="BI326"/>
  <c r="BH326"/>
  <c r="BG326"/>
  <c r="BE326"/>
  <c r="T326"/>
  <c r="R326"/>
  <c r="P326"/>
  <c r="BK326"/>
  <c r="J326"/>
  <c r="BF326"/>
  <c r="BI325"/>
  <c r="BH325"/>
  <c r="BG325"/>
  <c r="BE325"/>
  <c r="T325"/>
  <c r="R325"/>
  <c r="P325"/>
  <c r="BK325"/>
  <c r="J325"/>
  <c r="BF325"/>
  <c r="BI324"/>
  <c r="BH324"/>
  <c r="BG324"/>
  <c r="BE324"/>
  <c r="T324"/>
  <c r="T323"/>
  <c r="T322"/>
  <c r="R324"/>
  <c r="R323"/>
  <c r="R322"/>
  <c r="P324"/>
  <c r="P323"/>
  <c r="P322"/>
  <c r="BK324"/>
  <c r="BK323"/>
  <c r="J323"/>
  <c r="BK322"/>
  <c r="J322"/>
  <c r="J324"/>
  <c r="BF324"/>
  <c r="J116"/>
  <c r="J115"/>
  <c r="BI321"/>
  <c r="BH321"/>
  <c r="BG321"/>
  <c r="BE321"/>
  <c r="T321"/>
  <c r="R321"/>
  <c r="P321"/>
  <c r="BK321"/>
  <c r="J321"/>
  <c r="BF321"/>
  <c r="BI319"/>
  <c r="BH319"/>
  <c r="BG319"/>
  <c r="BE319"/>
  <c r="T319"/>
  <c r="T318"/>
  <c r="R319"/>
  <c r="R318"/>
  <c r="P319"/>
  <c r="P318"/>
  <c r="BK319"/>
  <c r="BK318"/>
  <c r="J318"/>
  <c r="J319"/>
  <c r="BF319"/>
  <c r="J114"/>
  <c r="BI317"/>
  <c r="BH317"/>
  <c r="BG317"/>
  <c r="BE317"/>
  <c r="T317"/>
  <c r="R317"/>
  <c r="P317"/>
  <c r="BK317"/>
  <c r="J317"/>
  <c r="BF317"/>
  <c r="BI316"/>
  <c r="BH316"/>
  <c r="BG316"/>
  <c r="BE316"/>
  <c r="T316"/>
  <c r="T315"/>
  <c r="R316"/>
  <c r="R315"/>
  <c r="P316"/>
  <c r="P315"/>
  <c r="BK316"/>
  <c r="BK315"/>
  <c r="J315"/>
  <c r="J316"/>
  <c r="BF316"/>
  <c r="J113"/>
  <c r="BI314"/>
  <c r="BH314"/>
  <c r="BG314"/>
  <c r="BE314"/>
  <c r="T314"/>
  <c r="R314"/>
  <c r="P314"/>
  <c r="BK314"/>
  <c r="J314"/>
  <c r="BF314"/>
  <c r="BI313"/>
  <c r="BH313"/>
  <c r="BG313"/>
  <c r="BE313"/>
  <c r="T313"/>
  <c r="R313"/>
  <c r="P313"/>
  <c r="BK313"/>
  <c r="J313"/>
  <c r="BF313"/>
  <c r="BI312"/>
  <c r="BH312"/>
  <c r="BG312"/>
  <c r="BE312"/>
  <c r="T312"/>
  <c r="R312"/>
  <c r="P312"/>
  <c r="BK312"/>
  <c r="J312"/>
  <c r="BF312"/>
  <c r="BI310"/>
  <c r="BH310"/>
  <c r="BG310"/>
  <c r="BE310"/>
  <c r="T310"/>
  <c r="R310"/>
  <c r="P310"/>
  <c r="BK310"/>
  <c r="J310"/>
  <c r="BF310"/>
  <c r="BI305"/>
  <c r="BH305"/>
  <c r="BG305"/>
  <c r="BE305"/>
  <c r="T305"/>
  <c r="T304"/>
  <c r="R305"/>
  <c r="R304"/>
  <c r="P305"/>
  <c r="P304"/>
  <c r="BK305"/>
  <c r="BK304"/>
  <c r="J304"/>
  <c r="J305"/>
  <c r="BF305"/>
  <c r="J112"/>
  <c r="BI303"/>
  <c r="BH303"/>
  <c r="BG303"/>
  <c r="BE303"/>
  <c r="T303"/>
  <c r="R303"/>
  <c r="P303"/>
  <c r="BK303"/>
  <c r="J303"/>
  <c r="BF303"/>
  <c r="BI301"/>
  <c r="BH301"/>
  <c r="BG301"/>
  <c r="BE301"/>
  <c r="T301"/>
  <c r="R301"/>
  <c r="P301"/>
  <c r="BK301"/>
  <c r="J301"/>
  <c r="BF301"/>
  <c r="BI299"/>
  <c r="BH299"/>
  <c r="BG299"/>
  <c r="BE299"/>
  <c r="T299"/>
  <c r="T298"/>
  <c r="R299"/>
  <c r="R298"/>
  <c r="P299"/>
  <c r="P298"/>
  <c r="BK299"/>
  <c r="BK298"/>
  <c r="J298"/>
  <c r="J299"/>
  <c r="BF299"/>
  <c r="J111"/>
  <c r="BI297"/>
  <c r="BH297"/>
  <c r="BG297"/>
  <c r="BE297"/>
  <c r="T297"/>
  <c r="R297"/>
  <c r="P297"/>
  <c r="BK297"/>
  <c r="J297"/>
  <c r="BF297"/>
  <c r="BI296"/>
  <c r="BH296"/>
  <c r="BG296"/>
  <c r="BE296"/>
  <c r="T296"/>
  <c r="R296"/>
  <c r="P296"/>
  <c r="BK296"/>
  <c r="J296"/>
  <c r="BF296"/>
  <c r="BI295"/>
  <c r="BH295"/>
  <c r="BG295"/>
  <c r="BE295"/>
  <c r="T295"/>
  <c r="R295"/>
  <c r="P295"/>
  <c r="BK295"/>
  <c r="J295"/>
  <c r="BF295"/>
  <c r="BI294"/>
  <c r="BH294"/>
  <c r="BG294"/>
  <c r="BE294"/>
  <c r="T294"/>
  <c r="R294"/>
  <c r="P294"/>
  <c r="BK294"/>
  <c r="J294"/>
  <c r="BF294"/>
  <c r="BI293"/>
  <c r="BH293"/>
  <c r="BG293"/>
  <c r="BE293"/>
  <c r="T293"/>
  <c r="R293"/>
  <c r="P293"/>
  <c r="BK293"/>
  <c r="J293"/>
  <c r="BF293"/>
  <c r="BI292"/>
  <c r="BH292"/>
  <c r="BG292"/>
  <c r="BE292"/>
  <c r="T292"/>
  <c r="R292"/>
  <c r="P292"/>
  <c r="BK292"/>
  <c r="J292"/>
  <c r="BF292"/>
  <c r="BI291"/>
  <c r="BH291"/>
  <c r="BG291"/>
  <c r="BE291"/>
  <c r="T291"/>
  <c r="R291"/>
  <c r="P291"/>
  <c r="BK291"/>
  <c r="J291"/>
  <c r="BF291"/>
  <c r="BI290"/>
  <c r="BH290"/>
  <c r="BG290"/>
  <c r="BE290"/>
  <c r="T290"/>
  <c r="R290"/>
  <c r="P290"/>
  <c r="BK290"/>
  <c r="J290"/>
  <c r="BF290"/>
  <c r="BI289"/>
  <c r="BH289"/>
  <c r="BG289"/>
  <c r="BE289"/>
  <c r="T289"/>
  <c r="R289"/>
  <c r="P289"/>
  <c r="BK289"/>
  <c r="J289"/>
  <c r="BF289"/>
  <c r="BI288"/>
  <c r="BH288"/>
  <c r="BG288"/>
  <c r="BE288"/>
  <c r="T288"/>
  <c r="R288"/>
  <c r="P288"/>
  <c r="BK288"/>
  <c r="J288"/>
  <c r="BF288"/>
  <c r="BI287"/>
  <c r="BH287"/>
  <c r="BG287"/>
  <c r="BE287"/>
  <c r="T287"/>
  <c r="R287"/>
  <c r="P287"/>
  <c r="BK287"/>
  <c r="J287"/>
  <c r="BF287"/>
  <c r="BI286"/>
  <c r="BH286"/>
  <c r="BG286"/>
  <c r="BE286"/>
  <c r="T286"/>
  <c r="R286"/>
  <c r="P286"/>
  <c r="BK286"/>
  <c r="J286"/>
  <c r="BF286"/>
  <c r="BI285"/>
  <c r="BH285"/>
  <c r="BG285"/>
  <c r="BE285"/>
  <c r="T285"/>
  <c r="R285"/>
  <c r="P285"/>
  <c r="BK285"/>
  <c r="J285"/>
  <c r="BF285"/>
  <c r="BI284"/>
  <c r="BH284"/>
  <c r="BG284"/>
  <c r="BE284"/>
  <c r="T284"/>
  <c r="R284"/>
  <c r="P284"/>
  <c r="BK284"/>
  <c r="J284"/>
  <c r="BF284"/>
  <c r="BI283"/>
  <c r="BH283"/>
  <c r="BG283"/>
  <c r="BE283"/>
  <c r="T283"/>
  <c r="T282"/>
  <c r="R283"/>
  <c r="R282"/>
  <c r="P283"/>
  <c r="P282"/>
  <c r="BK283"/>
  <c r="BK282"/>
  <c r="J282"/>
  <c r="J283"/>
  <c r="BF283"/>
  <c r="J110"/>
  <c r="BI281"/>
  <c r="BH281"/>
  <c r="BG281"/>
  <c r="BE281"/>
  <c r="T281"/>
  <c r="R281"/>
  <c r="P281"/>
  <c r="BK281"/>
  <c r="J281"/>
  <c r="BF281"/>
  <c r="BI280"/>
  <c r="BH280"/>
  <c r="BG280"/>
  <c r="BE280"/>
  <c r="T280"/>
  <c r="R280"/>
  <c r="P280"/>
  <c r="BK280"/>
  <c r="J280"/>
  <c r="BF280"/>
  <c r="BI278"/>
  <c r="BH278"/>
  <c r="BG278"/>
  <c r="BE278"/>
  <c r="T278"/>
  <c r="R278"/>
  <c r="P278"/>
  <c r="BK278"/>
  <c r="J278"/>
  <c r="BF278"/>
  <c r="BI277"/>
  <c r="BH277"/>
  <c r="BG277"/>
  <c r="BE277"/>
  <c r="T277"/>
  <c r="R277"/>
  <c r="P277"/>
  <c r="BK277"/>
  <c r="J277"/>
  <c r="BF277"/>
  <c r="BI276"/>
  <c r="BH276"/>
  <c r="BG276"/>
  <c r="BE276"/>
  <c r="T276"/>
  <c r="R276"/>
  <c r="P276"/>
  <c r="BK276"/>
  <c r="J276"/>
  <c r="BF276"/>
  <c r="BI275"/>
  <c r="BH275"/>
  <c r="BG275"/>
  <c r="BE275"/>
  <c r="T275"/>
  <c r="R275"/>
  <c r="P275"/>
  <c r="BK275"/>
  <c r="J275"/>
  <c r="BF275"/>
  <c r="BI274"/>
  <c r="BH274"/>
  <c r="BG274"/>
  <c r="BE274"/>
  <c r="T274"/>
  <c r="T273"/>
  <c r="R274"/>
  <c r="R273"/>
  <c r="P274"/>
  <c r="P273"/>
  <c r="BK274"/>
  <c r="BK273"/>
  <c r="J273"/>
  <c r="J274"/>
  <c r="BF274"/>
  <c r="J109"/>
  <c r="BI272"/>
  <c r="BH272"/>
  <c r="BG272"/>
  <c r="BE272"/>
  <c r="T272"/>
  <c r="R272"/>
  <c r="P272"/>
  <c r="BK272"/>
  <c r="J272"/>
  <c r="BF272"/>
  <c r="BI270"/>
  <c r="BH270"/>
  <c r="BG270"/>
  <c r="BE270"/>
  <c r="T270"/>
  <c r="R270"/>
  <c r="P270"/>
  <c r="BK270"/>
  <c r="J270"/>
  <c r="BF270"/>
  <c r="BI268"/>
  <c r="BH268"/>
  <c r="BG268"/>
  <c r="BE268"/>
  <c r="T268"/>
  <c r="T267"/>
  <c r="R268"/>
  <c r="R267"/>
  <c r="P268"/>
  <c r="P267"/>
  <c r="BK268"/>
  <c r="BK267"/>
  <c r="J267"/>
  <c r="J268"/>
  <c r="BF268"/>
  <c r="J108"/>
  <c r="BI266"/>
  <c r="BH266"/>
  <c r="BG266"/>
  <c r="BE266"/>
  <c r="T266"/>
  <c r="R266"/>
  <c r="P266"/>
  <c r="BK266"/>
  <c r="J266"/>
  <c r="BF266"/>
  <c r="BI265"/>
  <c r="BH265"/>
  <c r="BG265"/>
  <c r="BE265"/>
  <c r="T265"/>
  <c r="R265"/>
  <c r="P265"/>
  <c r="BK265"/>
  <c r="J265"/>
  <c r="BF265"/>
  <c r="BI264"/>
  <c r="BH264"/>
  <c r="BG264"/>
  <c r="BE264"/>
  <c r="T264"/>
  <c r="R264"/>
  <c r="P264"/>
  <c r="BK264"/>
  <c r="J264"/>
  <c r="BF264"/>
  <c r="BI263"/>
  <c r="BH263"/>
  <c r="BG263"/>
  <c r="BE263"/>
  <c r="T263"/>
  <c r="R263"/>
  <c r="P263"/>
  <c r="BK263"/>
  <c r="J263"/>
  <c r="BF263"/>
  <c r="BI262"/>
  <c r="BH262"/>
  <c r="BG262"/>
  <c r="BE262"/>
  <c r="T262"/>
  <c r="R262"/>
  <c r="P262"/>
  <c r="BK262"/>
  <c r="J262"/>
  <c r="BF262"/>
  <c r="BI261"/>
  <c r="BH261"/>
  <c r="BG261"/>
  <c r="BE261"/>
  <c r="T261"/>
  <c r="R261"/>
  <c r="P261"/>
  <c r="BK261"/>
  <c r="J261"/>
  <c r="BF261"/>
  <c r="BI260"/>
  <c r="BH260"/>
  <c r="BG260"/>
  <c r="BE260"/>
  <c r="T260"/>
  <c r="R260"/>
  <c r="P260"/>
  <c r="BK260"/>
  <c r="J260"/>
  <c r="BF260"/>
  <c r="BI259"/>
  <c r="BH259"/>
  <c r="BG259"/>
  <c r="BE259"/>
  <c r="T259"/>
  <c r="R259"/>
  <c r="P259"/>
  <c r="BK259"/>
  <c r="J259"/>
  <c r="BF259"/>
  <c r="BI258"/>
  <c r="BH258"/>
  <c r="BG258"/>
  <c r="BE258"/>
  <c r="T258"/>
  <c r="R258"/>
  <c r="P258"/>
  <c r="BK258"/>
  <c r="J258"/>
  <c r="BF258"/>
  <c r="BI257"/>
  <c r="BH257"/>
  <c r="BG257"/>
  <c r="BE257"/>
  <c r="T257"/>
  <c r="R257"/>
  <c r="P257"/>
  <c r="BK257"/>
  <c r="J257"/>
  <c r="BF257"/>
  <c r="BI256"/>
  <c r="BH256"/>
  <c r="BG256"/>
  <c r="BE256"/>
  <c r="T256"/>
  <c r="R256"/>
  <c r="P256"/>
  <c r="BK256"/>
  <c r="J256"/>
  <c r="BF256"/>
  <c r="BI255"/>
  <c r="BH255"/>
  <c r="BG255"/>
  <c r="BE255"/>
  <c r="T255"/>
  <c r="R255"/>
  <c r="P255"/>
  <c r="BK255"/>
  <c r="J255"/>
  <c r="BF255"/>
  <c r="BI254"/>
  <c r="BH254"/>
  <c r="BG254"/>
  <c r="BE254"/>
  <c r="T254"/>
  <c r="R254"/>
  <c r="P254"/>
  <c r="BK254"/>
  <c r="J254"/>
  <c r="BF254"/>
  <c r="BI253"/>
  <c r="BH253"/>
  <c r="BG253"/>
  <c r="BE253"/>
  <c r="T253"/>
  <c r="R253"/>
  <c r="P253"/>
  <c r="BK253"/>
  <c r="J253"/>
  <c r="BF253"/>
  <c r="BI252"/>
  <c r="BH252"/>
  <c r="BG252"/>
  <c r="BE252"/>
  <c r="T252"/>
  <c r="R252"/>
  <c r="P252"/>
  <c r="BK252"/>
  <c r="J252"/>
  <c r="BF252"/>
  <c r="BI251"/>
  <c r="BH251"/>
  <c r="BG251"/>
  <c r="BE251"/>
  <c r="T251"/>
  <c r="R251"/>
  <c r="P251"/>
  <c r="BK251"/>
  <c r="J251"/>
  <c r="BF251"/>
  <c r="BI250"/>
  <c r="BH250"/>
  <c r="BG250"/>
  <c r="BE250"/>
  <c r="T250"/>
  <c r="R250"/>
  <c r="P250"/>
  <c r="BK250"/>
  <c r="J250"/>
  <c r="BF250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T245"/>
  <c r="R246"/>
  <c r="R245"/>
  <c r="P246"/>
  <c r="P245"/>
  <c r="BK246"/>
  <c r="BK245"/>
  <c r="J245"/>
  <c r="J246"/>
  <c r="BF246"/>
  <c r="J107"/>
  <c r="BI244"/>
  <c r="BH244"/>
  <c r="BG244"/>
  <c r="BE244"/>
  <c r="T244"/>
  <c r="R244"/>
  <c r="P244"/>
  <c r="BK244"/>
  <c r="J244"/>
  <c r="BF244"/>
  <c r="BI243"/>
  <c r="BH243"/>
  <c r="BG243"/>
  <c r="BE243"/>
  <c r="T243"/>
  <c r="R243"/>
  <c r="P243"/>
  <c r="BK243"/>
  <c r="J243"/>
  <c r="BF243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9"/>
  <c r="BH239"/>
  <c r="BG239"/>
  <c r="BE239"/>
  <c r="T239"/>
  <c r="R239"/>
  <c r="P239"/>
  <c r="BK239"/>
  <c r="J239"/>
  <c r="BF239"/>
  <c r="BI238"/>
  <c r="BH238"/>
  <c r="BG238"/>
  <c r="BE238"/>
  <c r="T238"/>
  <c r="R238"/>
  <c r="P238"/>
  <c r="BK238"/>
  <c r="J238"/>
  <c r="BF238"/>
  <c r="BI237"/>
  <c r="BH237"/>
  <c r="BG237"/>
  <c r="BE237"/>
  <c r="T237"/>
  <c r="R237"/>
  <c r="P237"/>
  <c r="BK237"/>
  <c r="J237"/>
  <c r="BF237"/>
  <c r="BI236"/>
  <c r="BH236"/>
  <c r="BG236"/>
  <c r="BE236"/>
  <c r="T236"/>
  <c r="T235"/>
  <c r="R236"/>
  <c r="R235"/>
  <c r="P236"/>
  <c r="P235"/>
  <c r="BK236"/>
  <c r="BK235"/>
  <c r="J235"/>
  <c r="J236"/>
  <c r="BF236"/>
  <c r="J106"/>
  <c r="BI234"/>
  <c r="BH234"/>
  <c r="BG234"/>
  <c r="BE234"/>
  <c r="T234"/>
  <c r="R234"/>
  <c r="P234"/>
  <c r="BK234"/>
  <c r="J234"/>
  <c r="BF234"/>
  <c r="BI232"/>
  <c r="BH232"/>
  <c r="BG232"/>
  <c r="BE232"/>
  <c r="T232"/>
  <c r="R232"/>
  <c r="P232"/>
  <c r="BK232"/>
  <c r="J232"/>
  <c r="BF232"/>
  <c r="BI231"/>
  <c r="BH231"/>
  <c r="BG231"/>
  <c r="BE231"/>
  <c r="T231"/>
  <c r="R231"/>
  <c r="P231"/>
  <c r="BK231"/>
  <c r="J231"/>
  <c r="BF231"/>
  <c r="BI230"/>
  <c r="BH230"/>
  <c r="BG230"/>
  <c r="BE230"/>
  <c r="T230"/>
  <c r="R230"/>
  <c r="P230"/>
  <c r="BK230"/>
  <c r="J230"/>
  <c r="BF230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R223"/>
  <c r="P223"/>
  <c r="BK223"/>
  <c r="J223"/>
  <c r="BF223"/>
  <c r="BI222"/>
  <c r="BH222"/>
  <c r="BG222"/>
  <c r="BE222"/>
  <c r="T222"/>
  <c r="R222"/>
  <c r="P222"/>
  <c r="BK222"/>
  <c r="J222"/>
  <c r="BF222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9"/>
  <c r="BH219"/>
  <c r="BG219"/>
  <c r="BE219"/>
  <c r="T219"/>
  <c r="T218"/>
  <c r="R219"/>
  <c r="R218"/>
  <c r="P219"/>
  <c r="P218"/>
  <c r="BK219"/>
  <c r="BK218"/>
  <c r="J218"/>
  <c r="J219"/>
  <c r="BF219"/>
  <c r="J105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/>
  <c r="BI215"/>
  <c r="BH215"/>
  <c r="BG215"/>
  <c r="BE215"/>
  <c r="T215"/>
  <c r="T214"/>
  <c r="R215"/>
  <c r="R214"/>
  <c r="P215"/>
  <c r="P214"/>
  <c r="BK215"/>
  <c r="BK214"/>
  <c r="J214"/>
  <c r="J215"/>
  <c r="BF215"/>
  <c r="J104"/>
  <c r="BI213"/>
  <c r="BH213"/>
  <c r="BG213"/>
  <c r="BE213"/>
  <c r="T213"/>
  <c r="R213"/>
  <c r="P213"/>
  <c r="BK213"/>
  <c r="J213"/>
  <c r="BF213"/>
  <c r="BI211"/>
  <c r="BH211"/>
  <c r="BG211"/>
  <c r="BE211"/>
  <c r="T211"/>
  <c r="R211"/>
  <c r="P211"/>
  <c r="BK211"/>
  <c r="J211"/>
  <c r="BF211"/>
  <c r="BI209"/>
  <c r="BH209"/>
  <c r="BG209"/>
  <c r="BE209"/>
  <c r="T209"/>
  <c r="R209"/>
  <c r="P209"/>
  <c r="BK209"/>
  <c r="J209"/>
  <c r="BF209"/>
  <c r="BI207"/>
  <c r="BH207"/>
  <c r="BG207"/>
  <c r="BE207"/>
  <c r="T207"/>
  <c r="T206"/>
  <c r="T205"/>
  <c r="R207"/>
  <c r="R206"/>
  <c r="R205"/>
  <c r="P207"/>
  <c r="P206"/>
  <c r="P205"/>
  <c r="BK207"/>
  <c r="BK206"/>
  <c r="J206"/>
  <c r="BK205"/>
  <c r="J205"/>
  <c r="J207"/>
  <c r="BF207"/>
  <c r="J103"/>
  <c r="J102"/>
  <c r="BI204"/>
  <c r="BH204"/>
  <c r="BG204"/>
  <c r="BE204"/>
  <c r="T204"/>
  <c r="T203"/>
  <c r="R204"/>
  <c r="R203"/>
  <c r="P204"/>
  <c r="P203"/>
  <c r="BK204"/>
  <c r="BK203"/>
  <c r="J203"/>
  <c r="J204"/>
  <c r="BF204"/>
  <c r="J101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5"/>
  <c r="BH195"/>
  <c r="BG195"/>
  <c r="BE195"/>
  <c r="T195"/>
  <c r="R195"/>
  <c r="P195"/>
  <c r="BK195"/>
  <c r="J195"/>
  <c r="BF195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0"/>
  <c r="BH190"/>
  <c r="BG190"/>
  <c r="BE190"/>
  <c r="T190"/>
  <c r="R190"/>
  <c r="P190"/>
  <c r="BK190"/>
  <c r="J190"/>
  <c r="BF190"/>
  <c r="BI188"/>
  <c r="BH188"/>
  <c r="BG188"/>
  <c r="BE188"/>
  <c r="T188"/>
  <c r="R188"/>
  <c r="P188"/>
  <c r="BK188"/>
  <c r="J188"/>
  <c r="BF188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3"/>
  <c r="BH183"/>
  <c r="BG183"/>
  <c r="BE183"/>
  <c r="T183"/>
  <c r="R183"/>
  <c r="P183"/>
  <c r="BK183"/>
  <c r="J183"/>
  <c r="BF183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1"/>
  <c r="BH171"/>
  <c r="BG171"/>
  <c r="BE171"/>
  <c r="T171"/>
  <c r="R171"/>
  <c r="P171"/>
  <c r="BK171"/>
  <c r="J171"/>
  <c r="BF171"/>
  <c r="BI170"/>
  <c r="BH170"/>
  <c r="BG170"/>
  <c r="BE170"/>
  <c r="T170"/>
  <c r="T169"/>
  <c r="R170"/>
  <c r="R169"/>
  <c r="P170"/>
  <c r="P169"/>
  <c r="BK170"/>
  <c r="BK169"/>
  <c r="J169"/>
  <c r="J170"/>
  <c r="BF170"/>
  <c r="J100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4"/>
  <c r="BH164"/>
  <c r="BG164"/>
  <c r="BE164"/>
  <c r="T164"/>
  <c r="R164"/>
  <c r="P164"/>
  <c r="BK164"/>
  <c r="J164"/>
  <c r="BF164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8"/>
  <c r="BH158"/>
  <c r="BG158"/>
  <c r="BE158"/>
  <c r="T158"/>
  <c r="R158"/>
  <c r="P158"/>
  <c r="BK158"/>
  <c r="J158"/>
  <c r="BF158"/>
  <c r="BI156"/>
  <c r="BH156"/>
  <c r="BG156"/>
  <c r="BE156"/>
  <c r="T156"/>
  <c r="R156"/>
  <c r="P156"/>
  <c r="BK156"/>
  <c r="J156"/>
  <c r="BF156"/>
  <c r="BI154"/>
  <c r="BH154"/>
  <c r="BG154"/>
  <c r="BE154"/>
  <c r="T154"/>
  <c r="R154"/>
  <c r="P154"/>
  <c r="BK154"/>
  <c r="J154"/>
  <c r="BF154"/>
  <c r="BI152"/>
  <c r="BH152"/>
  <c r="BG152"/>
  <c r="BE152"/>
  <c r="T152"/>
  <c r="R152"/>
  <c r="P152"/>
  <c r="BK152"/>
  <c r="J152"/>
  <c r="BF152"/>
  <c r="BI150"/>
  <c r="BH150"/>
  <c r="BG150"/>
  <c r="BE150"/>
  <c r="T150"/>
  <c r="T149"/>
  <c r="R150"/>
  <c r="R149"/>
  <c r="P150"/>
  <c r="P149"/>
  <c r="BK150"/>
  <c r="BK149"/>
  <c r="J149"/>
  <c r="J150"/>
  <c r="BF150"/>
  <c r="J99"/>
  <c r="BI147"/>
  <c r="BH147"/>
  <c r="BG147"/>
  <c r="BE147"/>
  <c r="T147"/>
  <c r="R147"/>
  <c r="P147"/>
  <c r="BK147"/>
  <c r="J147"/>
  <c r="BF147"/>
  <c r="BI145"/>
  <c r="BH145"/>
  <c r="BG145"/>
  <c r="BE145"/>
  <c r="T145"/>
  <c r="R145"/>
  <c r="P145"/>
  <c r="BK145"/>
  <c r="J145"/>
  <c r="BF145"/>
  <c r="BI143"/>
  <c r="BH143"/>
  <c r="BG143"/>
  <c r="BE143"/>
  <c r="T143"/>
  <c r="R143"/>
  <c r="P143"/>
  <c r="BK143"/>
  <c r="J143"/>
  <c r="BF143"/>
  <c r="BI141"/>
  <c r="BH141"/>
  <c r="BG141"/>
  <c r="BE141"/>
  <c r="T141"/>
  <c r="R141"/>
  <c r="P141"/>
  <c r="BK141"/>
  <c r="J141"/>
  <c r="BF141"/>
  <c r="BI139"/>
  <c r="F37"/>
  <c i="1" r="BD97"/>
  <c i="4" r="BH139"/>
  <c r="F36"/>
  <c i="1" r="BC97"/>
  <c i="4" r="BG139"/>
  <c r="F35"/>
  <c i="1" r="BB97"/>
  <c i="4" r="BE139"/>
  <c r="J33"/>
  <c i="1" r="AV97"/>
  <c i="4" r="F33"/>
  <c i="1" r="AZ97"/>
  <c i="4" r="T139"/>
  <c r="T138"/>
  <c r="T137"/>
  <c r="T136"/>
  <c r="R139"/>
  <c r="R138"/>
  <c r="R137"/>
  <c r="R136"/>
  <c r="P139"/>
  <c r="P138"/>
  <c r="P137"/>
  <c r="P136"/>
  <c i="1" r="AU97"/>
  <c i="4" r="BK139"/>
  <c r="BK138"/>
  <c r="J138"/>
  <c r="BK137"/>
  <c r="J137"/>
  <c r="BK136"/>
  <c r="J136"/>
  <c r="J96"/>
  <c r="J30"/>
  <c i="1" r="AG97"/>
  <c i="4" r="J139"/>
  <c r="BF139"/>
  <c r="J34"/>
  <c i="1" r="AW97"/>
  <c i="4" r="F34"/>
  <c i="1" r="BA97"/>
  <c i="4" r="J98"/>
  <c r="J97"/>
  <c r="J133"/>
  <c r="J132"/>
  <c r="F132"/>
  <c r="F130"/>
  <c r="E128"/>
  <c r="J92"/>
  <c r="J91"/>
  <c r="F91"/>
  <c r="F89"/>
  <c r="E87"/>
  <c r="J39"/>
  <c r="J18"/>
  <c r="E18"/>
  <c r="F133"/>
  <c r="F92"/>
  <c r="J17"/>
  <c r="J12"/>
  <c r="J130"/>
  <c r="J89"/>
  <c r="E7"/>
  <c r="E126"/>
  <c r="E85"/>
  <c i="3" r="J37"/>
  <c r="J36"/>
  <c i="1" r="AY96"/>
  <c i="3" r="J35"/>
  <c i="1" r="AX96"/>
  <c i="3" r="BI375"/>
  <c r="BH375"/>
  <c r="BG375"/>
  <c r="BE375"/>
  <c r="T375"/>
  <c r="R375"/>
  <c r="P375"/>
  <c r="BK375"/>
  <c r="J375"/>
  <c r="BF375"/>
  <c r="BI374"/>
  <c r="BH374"/>
  <c r="BG374"/>
  <c r="BE374"/>
  <c r="T374"/>
  <c r="R374"/>
  <c r="P374"/>
  <c r="BK374"/>
  <c r="J374"/>
  <c r="BF374"/>
  <c r="BI373"/>
  <c r="BH373"/>
  <c r="BG373"/>
  <c r="BE373"/>
  <c r="T373"/>
  <c r="R373"/>
  <c r="P373"/>
  <c r="BK373"/>
  <c r="J373"/>
  <c r="BF373"/>
  <c r="BI372"/>
  <c r="BH372"/>
  <c r="BG372"/>
  <c r="BE372"/>
  <c r="T372"/>
  <c r="R372"/>
  <c r="P372"/>
  <c r="BK372"/>
  <c r="J372"/>
  <c r="BF372"/>
  <c r="BI371"/>
  <c r="BH371"/>
  <c r="BG371"/>
  <c r="BE371"/>
  <c r="T371"/>
  <c r="R371"/>
  <c r="P371"/>
  <c r="BK371"/>
  <c r="J371"/>
  <c r="BF371"/>
  <c r="BI370"/>
  <c r="BH370"/>
  <c r="BG370"/>
  <c r="BE370"/>
  <c r="T370"/>
  <c r="R370"/>
  <c r="P370"/>
  <c r="BK370"/>
  <c r="J370"/>
  <c r="BF370"/>
  <c r="BI369"/>
  <c r="BH369"/>
  <c r="BG369"/>
  <c r="BE369"/>
  <c r="T369"/>
  <c r="R369"/>
  <c r="P369"/>
  <c r="BK369"/>
  <c r="J369"/>
  <c r="BF369"/>
  <c r="BI368"/>
  <c r="BH368"/>
  <c r="BG368"/>
  <c r="BE368"/>
  <c r="T368"/>
  <c r="R368"/>
  <c r="P368"/>
  <c r="BK368"/>
  <c r="J368"/>
  <c r="BF368"/>
  <c r="BI367"/>
  <c r="BH367"/>
  <c r="BG367"/>
  <c r="BE367"/>
  <c r="T367"/>
  <c r="R367"/>
  <c r="P367"/>
  <c r="BK367"/>
  <c r="J367"/>
  <c r="BF367"/>
  <c r="BI366"/>
  <c r="BH366"/>
  <c r="BG366"/>
  <c r="BE366"/>
  <c r="T366"/>
  <c r="R366"/>
  <c r="P366"/>
  <c r="BK366"/>
  <c r="J366"/>
  <c r="BF366"/>
  <c r="BI365"/>
  <c r="BH365"/>
  <c r="BG365"/>
  <c r="BE365"/>
  <c r="T365"/>
  <c r="R365"/>
  <c r="P365"/>
  <c r="BK365"/>
  <c r="J365"/>
  <c r="BF365"/>
  <c r="BI364"/>
  <c r="BH364"/>
  <c r="BG364"/>
  <c r="BE364"/>
  <c r="T364"/>
  <c r="R364"/>
  <c r="P364"/>
  <c r="BK364"/>
  <c r="J364"/>
  <c r="BF364"/>
  <c r="BI363"/>
  <c r="BH363"/>
  <c r="BG363"/>
  <c r="BE363"/>
  <c r="T363"/>
  <c r="R363"/>
  <c r="P363"/>
  <c r="BK363"/>
  <c r="J363"/>
  <c r="BF363"/>
  <c r="BI362"/>
  <c r="BH362"/>
  <c r="BG362"/>
  <c r="BE362"/>
  <c r="T362"/>
  <c r="R362"/>
  <c r="P362"/>
  <c r="BK362"/>
  <c r="J362"/>
  <c r="BF362"/>
  <c r="BI361"/>
  <c r="BH361"/>
  <c r="BG361"/>
  <c r="BE361"/>
  <c r="T361"/>
  <c r="R361"/>
  <c r="P361"/>
  <c r="BK361"/>
  <c r="J361"/>
  <c r="BF361"/>
  <c r="BI360"/>
  <c r="BH360"/>
  <c r="BG360"/>
  <c r="BE360"/>
  <c r="T360"/>
  <c r="R360"/>
  <c r="P360"/>
  <c r="BK360"/>
  <c r="J360"/>
  <c r="BF360"/>
  <c r="BI359"/>
  <c r="BH359"/>
  <c r="BG359"/>
  <c r="BE359"/>
  <c r="T359"/>
  <c r="R359"/>
  <c r="P359"/>
  <c r="BK359"/>
  <c r="J359"/>
  <c r="BF359"/>
  <c r="BI358"/>
  <c r="BH358"/>
  <c r="BG358"/>
  <c r="BE358"/>
  <c r="T358"/>
  <c r="R358"/>
  <c r="P358"/>
  <c r="BK358"/>
  <c r="J358"/>
  <c r="BF358"/>
  <c r="BI357"/>
  <c r="BH357"/>
  <c r="BG357"/>
  <c r="BE357"/>
  <c r="T357"/>
  <c r="R357"/>
  <c r="P357"/>
  <c r="BK357"/>
  <c r="J357"/>
  <c r="BF357"/>
  <c r="BI356"/>
  <c r="BH356"/>
  <c r="BG356"/>
  <c r="BE356"/>
  <c r="T356"/>
  <c r="R356"/>
  <c r="P356"/>
  <c r="BK356"/>
  <c r="J356"/>
  <c r="BF356"/>
  <c r="BI355"/>
  <c r="BH355"/>
  <c r="BG355"/>
  <c r="BE355"/>
  <c r="T355"/>
  <c r="R355"/>
  <c r="P355"/>
  <c r="BK355"/>
  <c r="J355"/>
  <c r="BF355"/>
  <c r="BI354"/>
  <c r="BH354"/>
  <c r="BG354"/>
  <c r="BE354"/>
  <c r="T354"/>
  <c r="R354"/>
  <c r="P354"/>
  <c r="BK354"/>
  <c r="J354"/>
  <c r="BF354"/>
  <c r="BI353"/>
  <c r="BH353"/>
  <c r="BG353"/>
  <c r="BE353"/>
  <c r="T353"/>
  <c r="R353"/>
  <c r="P353"/>
  <c r="BK353"/>
  <c r="J353"/>
  <c r="BF353"/>
  <c r="BI352"/>
  <c r="BH352"/>
  <c r="BG352"/>
  <c r="BE352"/>
  <c r="T352"/>
  <c r="R352"/>
  <c r="P352"/>
  <c r="BK352"/>
  <c r="J352"/>
  <c r="BF352"/>
  <c r="BI351"/>
  <c r="BH351"/>
  <c r="BG351"/>
  <c r="BE351"/>
  <c r="T351"/>
  <c r="R351"/>
  <c r="P351"/>
  <c r="BK351"/>
  <c r="J351"/>
  <c r="BF351"/>
  <c r="BI350"/>
  <c r="BH350"/>
  <c r="BG350"/>
  <c r="BE350"/>
  <c r="T350"/>
  <c r="R350"/>
  <c r="P350"/>
  <c r="BK350"/>
  <c r="J350"/>
  <c r="BF350"/>
  <c r="BI349"/>
  <c r="BH349"/>
  <c r="BG349"/>
  <c r="BE349"/>
  <c r="T349"/>
  <c r="R349"/>
  <c r="P349"/>
  <c r="BK349"/>
  <c r="J349"/>
  <c r="BF349"/>
  <c r="BI348"/>
  <c r="BH348"/>
  <c r="BG348"/>
  <c r="BE348"/>
  <c r="T348"/>
  <c r="R348"/>
  <c r="P348"/>
  <c r="BK348"/>
  <c r="J348"/>
  <c r="BF348"/>
  <c r="BI347"/>
  <c r="BH347"/>
  <c r="BG347"/>
  <c r="BE347"/>
  <c r="T347"/>
  <c r="R347"/>
  <c r="P347"/>
  <c r="BK347"/>
  <c r="J347"/>
  <c r="BF347"/>
  <c r="BI346"/>
  <c r="BH346"/>
  <c r="BG346"/>
  <c r="BE346"/>
  <c r="T346"/>
  <c r="R346"/>
  <c r="P346"/>
  <c r="BK346"/>
  <c r="J346"/>
  <c r="BF346"/>
  <c r="BI345"/>
  <c r="BH345"/>
  <c r="BG345"/>
  <c r="BE345"/>
  <c r="T345"/>
  <c r="T344"/>
  <c r="T343"/>
  <c r="R345"/>
  <c r="R344"/>
  <c r="R343"/>
  <c r="P345"/>
  <c r="P344"/>
  <c r="P343"/>
  <c r="BK345"/>
  <c r="BK344"/>
  <c r="J344"/>
  <c r="BK343"/>
  <c r="J343"/>
  <c r="J345"/>
  <c r="BF345"/>
  <c r="J116"/>
  <c r="J115"/>
  <c r="BI342"/>
  <c r="BH342"/>
  <c r="BG342"/>
  <c r="BE342"/>
  <c r="T342"/>
  <c r="R342"/>
  <c r="P342"/>
  <c r="BK342"/>
  <c r="J342"/>
  <c r="BF342"/>
  <c r="BI341"/>
  <c r="BH341"/>
  <c r="BG341"/>
  <c r="BE341"/>
  <c r="T341"/>
  <c r="R341"/>
  <c r="P341"/>
  <c r="BK341"/>
  <c r="J341"/>
  <c r="BF341"/>
  <c r="BI337"/>
  <c r="BH337"/>
  <c r="BG337"/>
  <c r="BE337"/>
  <c r="T337"/>
  <c r="R337"/>
  <c r="P337"/>
  <c r="BK337"/>
  <c r="J337"/>
  <c r="BF337"/>
  <c r="BI335"/>
  <c r="BH335"/>
  <c r="BG335"/>
  <c r="BE335"/>
  <c r="T335"/>
  <c r="T334"/>
  <c r="R335"/>
  <c r="R334"/>
  <c r="P335"/>
  <c r="P334"/>
  <c r="BK335"/>
  <c r="BK334"/>
  <c r="J334"/>
  <c r="J335"/>
  <c r="BF335"/>
  <c r="J114"/>
  <c r="BI333"/>
  <c r="BH333"/>
  <c r="BG333"/>
  <c r="BE333"/>
  <c r="T333"/>
  <c r="R333"/>
  <c r="P333"/>
  <c r="BK333"/>
  <c r="J333"/>
  <c r="BF333"/>
  <c r="BI332"/>
  <c r="BH332"/>
  <c r="BG332"/>
  <c r="BE332"/>
  <c r="T332"/>
  <c r="T331"/>
  <c r="R332"/>
  <c r="R331"/>
  <c r="P332"/>
  <c r="P331"/>
  <c r="BK332"/>
  <c r="BK331"/>
  <c r="J331"/>
  <c r="J332"/>
  <c r="BF332"/>
  <c r="J113"/>
  <c r="BI330"/>
  <c r="BH330"/>
  <c r="BG330"/>
  <c r="BE330"/>
  <c r="T330"/>
  <c r="R330"/>
  <c r="P330"/>
  <c r="BK330"/>
  <c r="J330"/>
  <c r="BF330"/>
  <c r="BI329"/>
  <c r="BH329"/>
  <c r="BG329"/>
  <c r="BE329"/>
  <c r="T329"/>
  <c r="R329"/>
  <c r="P329"/>
  <c r="BK329"/>
  <c r="J329"/>
  <c r="BF329"/>
  <c r="BI328"/>
  <c r="BH328"/>
  <c r="BG328"/>
  <c r="BE328"/>
  <c r="T328"/>
  <c r="R328"/>
  <c r="P328"/>
  <c r="BK328"/>
  <c r="J328"/>
  <c r="BF328"/>
  <c r="BI326"/>
  <c r="BH326"/>
  <c r="BG326"/>
  <c r="BE326"/>
  <c r="T326"/>
  <c r="R326"/>
  <c r="P326"/>
  <c r="BK326"/>
  <c r="J326"/>
  <c r="BF326"/>
  <c r="BI321"/>
  <c r="BH321"/>
  <c r="BG321"/>
  <c r="BE321"/>
  <c r="T321"/>
  <c r="T320"/>
  <c r="R321"/>
  <c r="R320"/>
  <c r="P321"/>
  <c r="P320"/>
  <c r="BK321"/>
  <c r="BK320"/>
  <c r="J320"/>
  <c r="J321"/>
  <c r="BF321"/>
  <c r="J112"/>
  <c r="BI319"/>
  <c r="BH319"/>
  <c r="BG319"/>
  <c r="BE319"/>
  <c r="T319"/>
  <c r="R319"/>
  <c r="P319"/>
  <c r="BK319"/>
  <c r="J319"/>
  <c r="BF319"/>
  <c r="BI317"/>
  <c r="BH317"/>
  <c r="BG317"/>
  <c r="BE317"/>
  <c r="T317"/>
  <c r="R317"/>
  <c r="P317"/>
  <c r="BK317"/>
  <c r="J317"/>
  <c r="BF317"/>
  <c r="BI315"/>
  <c r="BH315"/>
  <c r="BG315"/>
  <c r="BE315"/>
  <c r="T315"/>
  <c r="T314"/>
  <c r="R315"/>
  <c r="R314"/>
  <c r="P315"/>
  <c r="P314"/>
  <c r="BK315"/>
  <c r="BK314"/>
  <c r="J314"/>
  <c r="J315"/>
  <c r="BF315"/>
  <c r="J111"/>
  <c r="BI313"/>
  <c r="BH313"/>
  <c r="BG313"/>
  <c r="BE313"/>
  <c r="T313"/>
  <c r="R313"/>
  <c r="P313"/>
  <c r="BK313"/>
  <c r="J313"/>
  <c r="BF313"/>
  <c r="BI312"/>
  <c r="BH312"/>
  <c r="BG312"/>
  <c r="BE312"/>
  <c r="T312"/>
  <c r="R312"/>
  <c r="P312"/>
  <c r="BK312"/>
  <c r="J312"/>
  <c r="BF312"/>
  <c r="BI311"/>
  <c r="BH311"/>
  <c r="BG311"/>
  <c r="BE311"/>
  <c r="T311"/>
  <c r="R311"/>
  <c r="P311"/>
  <c r="BK311"/>
  <c r="J311"/>
  <c r="BF311"/>
  <c r="BI310"/>
  <c r="BH310"/>
  <c r="BG310"/>
  <c r="BE310"/>
  <c r="T310"/>
  <c r="R310"/>
  <c r="P310"/>
  <c r="BK310"/>
  <c r="J310"/>
  <c r="BF310"/>
  <c r="BI309"/>
  <c r="BH309"/>
  <c r="BG309"/>
  <c r="BE309"/>
  <c r="T309"/>
  <c r="R309"/>
  <c r="P309"/>
  <c r="BK309"/>
  <c r="J309"/>
  <c r="BF309"/>
  <c r="BI308"/>
  <c r="BH308"/>
  <c r="BG308"/>
  <c r="BE308"/>
  <c r="T308"/>
  <c r="R308"/>
  <c r="P308"/>
  <c r="BK308"/>
  <c r="J308"/>
  <c r="BF308"/>
  <c r="BI307"/>
  <c r="BH307"/>
  <c r="BG307"/>
  <c r="BE307"/>
  <c r="T307"/>
  <c r="R307"/>
  <c r="P307"/>
  <c r="BK307"/>
  <c r="J307"/>
  <c r="BF307"/>
  <c r="BI306"/>
  <c r="BH306"/>
  <c r="BG306"/>
  <c r="BE306"/>
  <c r="T306"/>
  <c r="R306"/>
  <c r="P306"/>
  <c r="BK306"/>
  <c r="J306"/>
  <c r="BF306"/>
  <c r="BI305"/>
  <c r="BH305"/>
  <c r="BG305"/>
  <c r="BE305"/>
  <c r="T305"/>
  <c r="R305"/>
  <c r="P305"/>
  <c r="BK305"/>
  <c r="J305"/>
  <c r="BF305"/>
  <c r="BI304"/>
  <c r="BH304"/>
  <c r="BG304"/>
  <c r="BE304"/>
  <c r="T304"/>
  <c r="R304"/>
  <c r="P304"/>
  <c r="BK304"/>
  <c r="J304"/>
  <c r="BF304"/>
  <c r="BI303"/>
  <c r="BH303"/>
  <c r="BG303"/>
  <c r="BE303"/>
  <c r="T303"/>
  <c r="R303"/>
  <c r="P303"/>
  <c r="BK303"/>
  <c r="J303"/>
  <c r="BF303"/>
  <c r="BI302"/>
  <c r="BH302"/>
  <c r="BG302"/>
  <c r="BE302"/>
  <c r="T302"/>
  <c r="R302"/>
  <c r="P302"/>
  <c r="BK302"/>
  <c r="J302"/>
  <c r="BF302"/>
  <c r="BI301"/>
  <c r="BH301"/>
  <c r="BG301"/>
  <c r="BE301"/>
  <c r="T301"/>
  <c r="R301"/>
  <c r="P301"/>
  <c r="BK301"/>
  <c r="J301"/>
  <c r="BF301"/>
  <c r="BI300"/>
  <c r="BH300"/>
  <c r="BG300"/>
  <c r="BE300"/>
  <c r="T300"/>
  <c r="R300"/>
  <c r="P300"/>
  <c r="BK300"/>
  <c r="J300"/>
  <c r="BF300"/>
  <c r="BI299"/>
  <c r="BH299"/>
  <c r="BG299"/>
  <c r="BE299"/>
  <c r="T299"/>
  <c r="R299"/>
  <c r="P299"/>
  <c r="BK299"/>
  <c r="J299"/>
  <c r="BF299"/>
  <c r="BI298"/>
  <c r="BH298"/>
  <c r="BG298"/>
  <c r="BE298"/>
  <c r="T298"/>
  <c r="R298"/>
  <c r="P298"/>
  <c r="BK298"/>
  <c r="J298"/>
  <c r="BF298"/>
  <c r="BI297"/>
  <c r="BH297"/>
  <c r="BG297"/>
  <c r="BE297"/>
  <c r="T297"/>
  <c r="R297"/>
  <c r="P297"/>
  <c r="BK297"/>
  <c r="J297"/>
  <c r="BF297"/>
  <c r="BI296"/>
  <c r="BH296"/>
  <c r="BG296"/>
  <c r="BE296"/>
  <c r="T296"/>
  <c r="R296"/>
  <c r="P296"/>
  <c r="BK296"/>
  <c r="J296"/>
  <c r="BF296"/>
  <c r="BI295"/>
  <c r="BH295"/>
  <c r="BG295"/>
  <c r="BE295"/>
  <c r="T295"/>
  <c r="R295"/>
  <c r="P295"/>
  <c r="BK295"/>
  <c r="J295"/>
  <c r="BF295"/>
  <c r="BI294"/>
  <c r="BH294"/>
  <c r="BG294"/>
  <c r="BE294"/>
  <c r="T294"/>
  <c r="R294"/>
  <c r="P294"/>
  <c r="BK294"/>
  <c r="J294"/>
  <c r="BF294"/>
  <c r="BI293"/>
  <c r="BH293"/>
  <c r="BG293"/>
  <c r="BE293"/>
  <c r="T293"/>
  <c r="T292"/>
  <c r="R293"/>
  <c r="R292"/>
  <c r="P293"/>
  <c r="P292"/>
  <c r="BK293"/>
  <c r="BK292"/>
  <c r="J292"/>
  <c r="J293"/>
  <c r="BF293"/>
  <c r="J110"/>
  <c r="BI291"/>
  <c r="BH291"/>
  <c r="BG291"/>
  <c r="BE291"/>
  <c r="T291"/>
  <c r="R291"/>
  <c r="P291"/>
  <c r="BK291"/>
  <c r="J291"/>
  <c r="BF291"/>
  <c r="BI290"/>
  <c r="BH290"/>
  <c r="BG290"/>
  <c r="BE290"/>
  <c r="T290"/>
  <c r="R290"/>
  <c r="P290"/>
  <c r="BK290"/>
  <c r="J290"/>
  <c r="BF290"/>
  <c r="BI288"/>
  <c r="BH288"/>
  <c r="BG288"/>
  <c r="BE288"/>
  <c r="T288"/>
  <c r="R288"/>
  <c r="P288"/>
  <c r="BK288"/>
  <c r="J288"/>
  <c r="BF288"/>
  <c r="BI287"/>
  <c r="BH287"/>
  <c r="BG287"/>
  <c r="BE287"/>
  <c r="T287"/>
  <c r="R287"/>
  <c r="P287"/>
  <c r="BK287"/>
  <c r="J287"/>
  <c r="BF287"/>
  <c r="BI286"/>
  <c r="BH286"/>
  <c r="BG286"/>
  <c r="BE286"/>
  <c r="T286"/>
  <c r="R286"/>
  <c r="P286"/>
  <c r="BK286"/>
  <c r="J286"/>
  <c r="BF286"/>
  <c r="BI285"/>
  <c r="BH285"/>
  <c r="BG285"/>
  <c r="BE285"/>
  <c r="T285"/>
  <c r="R285"/>
  <c r="P285"/>
  <c r="BK285"/>
  <c r="J285"/>
  <c r="BF285"/>
  <c r="BI284"/>
  <c r="BH284"/>
  <c r="BG284"/>
  <c r="BE284"/>
  <c r="T284"/>
  <c r="T283"/>
  <c r="R284"/>
  <c r="R283"/>
  <c r="P284"/>
  <c r="P283"/>
  <c r="BK284"/>
  <c r="BK283"/>
  <c r="J283"/>
  <c r="J284"/>
  <c r="BF284"/>
  <c r="J109"/>
  <c r="BI282"/>
  <c r="BH282"/>
  <c r="BG282"/>
  <c r="BE282"/>
  <c r="T282"/>
  <c r="R282"/>
  <c r="P282"/>
  <c r="BK282"/>
  <c r="J282"/>
  <c r="BF282"/>
  <c r="BI280"/>
  <c r="BH280"/>
  <c r="BG280"/>
  <c r="BE280"/>
  <c r="T280"/>
  <c r="R280"/>
  <c r="P280"/>
  <c r="BK280"/>
  <c r="J280"/>
  <c r="BF280"/>
  <c r="BI278"/>
  <c r="BH278"/>
  <c r="BG278"/>
  <c r="BE278"/>
  <c r="T278"/>
  <c r="T277"/>
  <c r="R278"/>
  <c r="R277"/>
  <c r="P278"/>
  <c r="P277"/>
  <c r="BK278"/>
  <c r="BK277"/>
  <c r="J277"/>
  <c r="J278"/>
  <c r="BF278"/>
  <c r="J108"/>
  <c r="BI276"/>
  <c r="BH276"/>
  <c r="BG276"/>
  <c r="BE276"/>
  <c r="T276"/>
  <c r="R276"/>
  <c r="P276"/>
  <c r="BK276"/>
  <c r="J276"/>
  <c r="BF276"/>
  <c r="BI275"/>
  <c r="BH275"/>
  <c r="BG275"/>
  <c r="BE275"/>
  <c r="T275"/>
  <c r="R275"/>
  <c r="P275"/>
  <c r="BK275"/>
  <c r="J275"/>
  <c r="BF275"/>
  <c r="BI274"/>
  <c r="BH274"/>
  <c r="BG274"/>
  <c r="BE274"/>
  <c r="T274"/>
  <c r="R274"/>
  <c r="P274"/>
  <c r="BK274"/>
  <c r="J274"/>
  <c r="BF274"/>
  <c r="BI273"/>
  <c r="BH273"/>
  <c r="BG273"/>
  <c r="BE273"/>
  <c r="T273"/>
  <c r="R273"/>
  <c r="P273"/>
  <c r="BK273"/>
  <c r="J273"/>
  <c r="BF273"/>
  <c r="BI272"/>
  <c r="BH272"/>
  <c r="BG272"/>
  <c r="BE272"/>
  <c r="T272"/>
  <c r="R272"/>
  <c r="P272"/>
  <c r="BK272"/>
  <c r="J272"/>
  <c r="BF272"/>
  <c r="BI271"/>
  <c r="BH271"/>
  <c r="BG271"/>
  <c r="BE271"/>
  <c r="T271"/>
  <c r="R271"/>
  <c r="P271"/>
  <c r="BK271"/>
  <c r="J271"/>
  <c r="BF271"/>
  <c r="BI270"/>
  <c r="BH270"/>
  <c r="BG270"/>
  <c r="BE270"/>
  <c r="T270"/>
  <c r="R270"/>
  <c r="P270"/>
  <c r="BK270"/>
  <c r="J270"/>
  <c r="BF270"/>
  <c r="BI269"/>
  <c r="BH269"/>
  <c r="BG269"/>
  <c r="BE269"/>
  <c r="T269"/>
  <c r="R269"/>
  <c r="P269"/>
  <c r="BK269"/>
  <c r="J269"/>
  <c r="BF269"/>
  <c r="BI268"/>
  <c r="BH268"/>
  <c r="BG268"/>
  <c r="BE268"/>
  <c r="T268"/>
  <c r="R268"/>
  <c r="P268"/>
  <c r="BK268"/>
  <c r="J268"/>
  <c r="BF268"/>
  <c r="BI267"/>
  <c r="BH267"/>
  <c r="BG267"/>
  <c r="BE267"/>
  <c r="T267"/>
  <c r="R267"/>
  <c r="P267"/>
  <c r="BK267"/>
  <c r="J267"/>
  <c r="BF267"/>
  <c r="BI266"/>
  <c r="BH266"/>
  <c r="BG266"/>
  <c r="BE266"/>
  <c r="T266"/>
  <c r="R266"/>
  <c r="P266"/>
  <c r="BK266"/>
  <c r="J266"/>
  <c r="BF266"/>
  <c r="BI265"/>
  <c r="BH265"/>
  <c r="BG265"/>
  <c r="BE265"/>
  <c r="T265"/>
  <c r="R265"/>
  <c r="P265"/>
  <c r="BK265"/>
  <c r="J265"/>
  <c r="BF265"/>
  <c r="BI264"/>
  <c r="BH264"/>
  <c r="BG264"/>
  <c r="BE264"/>
  <c r="T264"/>
  <c r="R264"/>
  <c r="P264"/>
  <c r="BK264"/>
  <c r="J264"/>
  <c r="BF264"/>
  <c r="BI263"/>
  <c r="BH263"/>
  <c r="BG263"/>
  <c r="BE263"/>
  <c r="T263"/>
  <c r="R263"/>
  <c r="P263"/>
  <c r="BK263"/>
  <c r="J263"/>
  <c r="BF263"/>
  <c r="BI262"/>
  <c r="BH262"/>
  <c r="BG262"/>
  <c r="BE262"/>
  <c r="T262"/>
  <c r="R262"/>
  <c r="P262"/>
  <c r="BK262"/>
  <c r="J262"/>
  <c r="BF262"/>
  <c r="BI261"/>
  <c r="BH261"/>
  <c r="BG261"/>
  <c r="BE261"/>
  <c r="T261"/>
  <c r="R261"/>
  <c r="P261"/>
  <c r="BK261"/>
  <c r="J261"/>
  <c r="BF261"/>
  <c r="BI260"/>
  <c r="BH260"/>
  <c r="BG260"/>
  <c r="BE260"/>
  <c r="T260"/>
  <c r="R260"/>
  <c r="P260"/>
  <c r="BK260"/>
  <c r="J260"/>
  <c r="BF260"/>
  <c r="BI259"/>
  <c r="BH259"/>
  <c r="BG259"/>
  <c r="BE259"/>
  <c r="T259"/>
  <c r="R259"/>
  <c r="P259"/>
  <c r="BK259"/>
  <c r="J259"/>
  <c r="BF259"/>
  <c r="BI258"/>
  <c r="BH258"/>
  <c r="BG258"/>
  <c r="BE258"/>
  <c r="T258"/>
  <c r="R258"/>
  <c r="P258"/>
  <c r="BK258"/>
  <c r="J258"/>
  <c r="BF258"/>
  <c r="BI257"/>
  <c r="BH257"/>
  <c r="BG257"/>
  <c r="BE257"/>
  <c r="T257"/>
  <c r="R257"/>
  <c r="P257"/>
  <c r="BK257"/>
  <c r="J257"/>
  <c r="BF257"/>
  <c r="BI256"/>
  <c r="BH256"/>
  <c r="BG256"/>
  <c r="BE256"/>
  <c r="T256"/>
  <c r="T255"/>
  <c r="R256"/>
  <c r="R255"/>
  <c r="P256"/>
  <c r="P255"/>
  <c r="BK256"/>
  <c r="BK255"/>
  <c r="J255"/>
  <c r="J256"/>
  <c r="BF256"/>
  <c r="J107"/>
  <c r="BI254"/>
  <c r="BH254"/>
  <c r="BG254"/>
  <c r="BE254"/>
  <c r="T254"/>
  <c r="R254"/>
  <c r="P254"/>
  <c r="BK254"/>
  <c r="J254"/>
  <c r="BF254"/>
  <c r="BI253"/>
  <c r="BH253"/>
  <c r="BG253"/>
  <c r="BE253"/>
  <c r="T253"/>
  <c r="R253"/>
  <c r="P253"/>
  <c r="BK253"/>
  <c r="J253"/>
  <c r="BF253"/>
  <c r="BI252"/>
  <c r="BH252"/>
  <c r="BG252"/>
  <c r="BE252"/>
  <c r="T252"/>
  <c r="R252"/>
  <c r="P252"/>
  <c r="BK252"/>
  <c r="J252"/>
  <c r="BF252"/>
  <c r="BI251"/>
  <c r="BH251"/>
  <c r="BG251"/>
  <c r="BE251"/>
  <c r="T251"/>
  <c r="R251"/>
  <c r="P251"/>
  <c r="BK251"/>
  <c r="J251"/>
  <c r="BF251"/>
  <c r="BI250"/>
  <c r="BH250"/>
  <c r="BG250"/>
  <c r="BE250"/>
  <c r="T250"/>
  <c r="R250"/>
  <c r="P250"/>
  <c r="BK250"/>
  <c r="J250"/>
  <c r="BF250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T245"/>
  <c r="R246"/>
  <c r="R245"/>
  <c r="P246"/>
  <c r="P245"/>
  <c r="BK246"/>
  <c r="BK245"/>
  <c r="J245"/>
  <c r="J246"/>
  <c r="BF246"/>
  <c r="J106"/>
  <c r="BI244"/>
  <c r="BH244"/>
  <c r="BG244"/>
  <c r="BE244"/>
  <c r="T244"/>
  <c r="R244"/>
  <c r="P244"/>
  <c r="BK244"/>
  <c r="J244"/>
  <c r="BF244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9"/>
  <c r="BH239"/>
  <c r="BG239"/>
  <c r="BE239"/>
  <c r="T239"/>
  <c r="R239"/>
  <c r="P239"/>
  <c r="BK239"/>
  <c r="J239"/>
  <c r="BF239"/>
  <c r="BI238"/>
  <c r="BH238"/>
  <c r="BG238"/>
  <c r="BE238"/>
  <c r="T238"/>
  <c r="R238"/>
  <c r="P238"/>
  <c r="BK238"/>
  <c r="J238"/>
  <c r="BF238"/>
  <c r="BI237"/>
  <c r="BH237"/>
  <c r="BG237"/>
  <c r="BE237"/>
  <c r="T237"/>
  <c r="R237"/>
  <c r="P237"/>
  <c r="BK237"/>
  <c r="J237"/>
  <c r="BF237"/>
  <c r="BI236"/>
  <c r="BH236"/>
  <c r="BG236"/>
  <c r="BE236"/>
  <c r="T236"/>
  <c r="R236"/>
  <c r="P236"/>
  <c r="BK236"/>
  <c r="J236"/>
  <c r="BF236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R233"/>
  <c r="P233"/>
  <c r="BK233"/>
  <c r="J233"/>
  <c r="BF233"/>
  <c r="BI232"/>
  <c r="BH232"/>
  <c r="BG232"/>
  <c r="BE232"/>
  <c r="T232"/>
  <c r="R232"/>
  <c r="P232"/>
  <c r="BK232"/>
  <c r="J232"/>
  <c r="BF232"/>
  <c r="BI231"/>
  <c r="BH231"/>
  <c r="BG231"/>
  <c r="BE231"/>
  <c r="T231"/>
  <c r="R231"/>
  <c r="P231"/>
  <c r="BK231"/>
  <c r="J231"/>
  <c r="BF231"/>
  <c r="BI230"/>
  <c r="BH230"/>
  <c r="BG230"/>
  <c r="BE230"/>
  <c r="T230"/>
  <c r="R230"/>
  <c r="P230"/>
  <c r="BK230"/>
  <c r="J230"/>
  <c r="BF230"/>
  <c r="BI229"/>
  <c r="BH229"/>
  <c r="BG229"/>
  <c r="BE229"/>
  <c r="T229"/>
  <c r="T228"/>
  <c r="R229"/>
  <c r="R228"/>
  <c r="P229"/>
  <c r="P228"/>
  <c r="BK229"/>
  <c r="BK228"/>
  <c r="J228"/>
  <c r="J229"/>
  <c r="BF229"/>
  <c r="J105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T224"/>
  <c r="R225"/>
  <c r="R224"/>
  <c r="P225"/>
  <c r="P224"/>
  <c r="BK225"/>
  <c r="BK224"/>
  <c r="J224"/>
  <c r="J225"/>
  <c r="BF225"/>
  <c r="J104"/>
  <c r="BI223"/>
  <c r="BH223"/>
  <c r="BG223"/>
  <c r="BE223"/>
  <c r="T223"/>
  <c r="R223"/>
  <c r="P223"/>
  <c r="BK223"/>
  <c r="J223"/>
  <c r="BF223"/>
  <c r="BI221"/>
  <c r="BH221"/>
  <c r="BG221"/>
  <c r="BE221"/>
  <c r="T221"/>
  <c r="R221"/>
  <c r="P221"/>
  <c r="BK221"/>
  <c r="J221"/>
  <c r="BF221"/>
  <c r="BI219"/>
  <c r="BH219"/>
  <c r="BG219"/>
  <c r="BE219"/>
  <c r="T219"/>
  <c r="R219"/>
  <c r="P219"/>
  <c r="BK219"/>
  <c r="J219"/>
  <c r="BF219"/>
  <c r="BI217"/>
  <c r="BH217"/>
  <c r="BG217"/>
  <c r="BE217"/>
  <c r="T217"/>
  <c r="T216"/>
  <c r="T215"/>
  <c r="R217"/>
  <c r="R216"/>
  <c r="R215"/>
  <c r="P217"/>
  <c r="P216"/>
  <c r="P215"/>
  <c r="BK217"/>
  <c r="BK216"/>
  <c r="J216"/>
  <c r="BK215"/>
  <c r="J215"/>
  <c r="J217"/>
  <c r="BF217"/>
  <c r="J103"/>
  <c r="J102"/>
  <c r="BI214"/>
  <c r="BH214"/>
  <c r="BG214"/>
  <c r="BE214"/>
  <c r="T214"/>
  <c r="T213"/>
  <c r="R214"/>
  <c r="R213"/>
  <c r="P214"/>
  <c r="P213"/>
  <c r="BK214"/>
  <c r="BK213"/>
  <c r="J213"/>
  <c r="J214"/>
  <c r="BF214"/>
  <c r="J101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R210"/>
  <c r="P210"/>
  <c r="BK210"/>
  <c r="J210"/>
  <c r="BF210"/>
  <c r="BI209"/>
  <c r="BH209"/>
  <c r="BG209"/>
  <c r="BE209"/>
  <c r="T209"/>
  <c r="R209"/>
  <c r="P209"/>
  <c r="BK209"/>
  <c r="J209"/>
  <c r="BF209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/>
  <c r="BI205"/>
  <c r="BH205"/>
  <c r="BG205"/>
  <c r="BE205"/>
  <c r="T205"/>
  <c r="R205"/>
  <c r="P205"/>
  <c r="BK205"/>
  <c r="J205"/>
  <c r="BF205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0"/>
  <c r="BH200"/>
  <c r="BG200"/>
  <c r="BE200"/>
  <c r="T200"/>
  <c r="R200"/>
  <c r="P200"/>
  <c r="BK200"/>
  <c r="J200"/>
  <c r="BF200"/>
  <c r="BI198"/>
  <c r="BH198"/>
  <c r="BG198"/>
  <c r="BE198"/>
  <c r="T198"/>
  <c r="R198"/>
  <c r="P198"/>
  <c r="BK198"/>
  <c r="J198"/>
  <c r="BF198"/>
  <c r="BI196"/>
  <c r="BH196"/>
  <c r="BG196"/>
  <c r="BE196"/>
  <c r="T196"/>
  <c r="R196"/>
  <c r="P196"/>
  <c r="BK196"/>
  <c r="J196"/>
  <c r="BF196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1"/>
  <c r="BH191"/>
  <c r="BG191"/>
  <c r="BE191"/>
  <c r="T191"/>
  <c r="R191"/>
  <c r="P191"/>
  <c r="BK191"/>
  <c r="J191"/>
  <c r="BF191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79"/>
  <c r="BH179"/>
  <c r="BG179"/>
  <c r="BE179"/>
  <c r="T179"/>
  <c r="R179"/>
  <c r="P179"/>
  <c r="BK179"/>
  <c r="J179"/>
  <c r="BF179"/>
  <c r="BI178"/>
  <c r="BH178"/>
  <c r="BG178"/>
  <c r="BE178"/>
  <c r="T178"/>
  <c r="T177"/>
  <c r="R178"/>
  <c r="R177"/>
  <c r="P178"/>
  <c r="P177"/>
  <c r="BK178"/>
  <c r="BK177"/>
  <c r="J177"/>
  <c r="J178"/>
  <c r="BF178"/>
  <c r="J100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2"/>
  <c r="BH172"/>
  <c r="BG172"/>
  <c r="BE172"/>
  <c r="T172"/>
  <c r="R172"/>
  <c r="P172"/>
  <c r="BK172"/>
  <c r="J172"/>
  <c r="BF172"/>
  <c r="BI170"/>
  <c r="BH170"/>
  <c r="BG170"/>
  <c r="BE170"/>
  <c r="T170"/>
  <c r="R170"/>
  <c r="P170"/>
  <c r="BK170"/>
  <c r="J170"/>
  <c r="BF170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4"/>
  <c r="BH164"/>
  <c r="BG164"/>
  <c r="BE164"/>
  <c r="T164"/>
  <c r="R164"/>
  <c r="P164"/>
  <c r="BK164"/>
  <c r="J164"/>
  <c r="BF164"/>
  <c r="BI162"/>
  <c r="BH162"/>
  <c r="BG162"/>
  <c r="BE162"/>
  <c r="T162"/>
  <c r="R162"/>
  <c r="P162"/>
  <c r="BK162"/>
  <c r="J162"/>
  <c r="BF162"/>
  <c r="BI160"/>
  <c r="BH160"/>
  <c r="BG160"/>
  <c r="BE160"/>
  <c r="T160"/>
  <c r="R160"/>
  <c r="P160"/>
  <c r="BK160"/>
  <c r="J160"/>
  <c r="BF160"/>
  <c r="BI158"/>
  <c r="BH158"/>
  <c r="BG158"/>
  <c r="BE158"/>
  <c r="T158"/>
  <c r="R158"/>
  <c r="P158"/>
  <c r="BK158"/>
  <c r="J158"/>
  <c r="BF158"/>
  <c r="BI156"/>
  <c r="BH156"/>
  <c r="BG156"/>
  <c r="BE156"/>
  <c r="T156"/>
  <c r="R156"/>
  <c r="P156"/>
  <c r="BK156"/>
  <c r="J156"/>
  <c r="BF156"/>
  <c r="BI154"/>
  <c r="BH154"/>
  <c r="BG154"/>
  <c r="BE154"/>
  <c r="T154"/>
  <c r="R154"/>
  <c r="P154"/>
  <c r="BK154"/>
  <c r="J154"/>
  <c r="BF154"/>
  <c r="BI152"/>
  <c r="BH152"/>
  <c r="BG152"/>
  <c r="BE152"/>
  <c r="T152"/>
  <c r="R152"/>
  <c r="P152"/>
  <c r="BK152"/>
  <c r="J152"/>
  <c r="BF152"/>
  <c r="BI150"/>
  <c r="BH150"/>
  <c r="BG150"/>
  <c r="BE150"/>
  <c r="T150"/>
  <c r="T149"/>
  <c r="R150"/>
  <c r="R149"/>
  <c r="P150"/>
  <c r="P149"/>
  <c r="BK150"/>
  <c r="BK149"/>
  <c r="J149"/>
  <c r="J150"/>
  <c r="BF150"/>
  <c r="J99"/>
  <c r="BI147"/>
  <c r="BH147"/>
  <c r="BG147"/>
  <c r="BE147"/>
  <c r="T147"/>
  <c r="R147"/>
  <c r="P147"/>
  <c r="BK147"/>
  <c r="J147"/>
  <c r="BF147"/>
  <c r="BI145"/>
  <c r="BH145"/>
  <c r="BG145"/>
  <c r="BE145"/>
  <c r="T145"/>
  <c r="R145"/>
  <c r="P145"/>
  <c r="BK145"/>
  <c r="J145"/>
  <c r="BF145"/>
  <c r="BI143"/>
  <c r="BH143"/>
  <c r="BG143"/>
  <c r="BE143"/>
  <c r="T143"/>
  <c r="R143"/>
  <c r="P143"/>
  <c r="BK143"/>
  <c r="J143"/>
  <c r="BF143"/>
  <c r="BI141"/>
  <c r="BH141"/>
  <c r="BG141"/>
  <c r="BE141"/>
  <c r="T141"/>
  <c r="R141"/>
  <c r="P141"/>
  <c r="BK141"/>
  <c r="J141"/>
  <c r="BF141"/>
  <c r="BI139"/>
  <c r="F37"/>
  <c i="1" r="BD96"/>
  <c i="3" r="BH139"/>
  <c r="F36"/>
  <c i="1" r="BC96"/>
  <c i="3" r="BG139"/>
  <c r="F35"/>
  <c i="1" r="BB96"/>
  <c i="3" r="BE139"/>
  <c r="J33"/>
  <c i="1" r="AV96"/>
  <c i="3" r="F33"/>
  <c i="1" r="AZ96"/>
  <c i="3" r="T139"/>
  <c r="T138"/>
  <c r="T137"/>
  <c r="T136"/>
  <c r="R139"/>
  <c r="R138"/>
  <c r="R137"/>
  <c r="R136"/>
  <c r="P139"/>
  <c r="P138"/>
  <c r="P137"/>
  <c r="P136"/>
  <c i="1" r="AU96"/>
  <c i="3" r="BK139"/>
  <c r="BK138"/>
  <c r="J138"/>
  <c r="BK137"/>
  <c r="J137"/>
  <c r="BK136"/>
  <c r="J136"/>
  <c r="J96"/>
  <c r="J30"/>
  <c i="1" r="AG96"/>
  <c i="3" r="J139"/>
  <c r="BF139"/>
  <c r="J34"/>
  <c i="1" r="AW96"/>
  <c i="3" r="F34"/>
  <c i="1" r="BA96"/>
  <c i="3" r="J98"/>
  <c r="J97"/>
  <c r="J133"/>
  <c r="J132"/>
  <c r="F132"/>
  <c r="F130"/>
  <c r="E128"/>
  <c r="J92"/>
  <c r="J91"/>
  <c r="F91"/>
  <c r="F89"/>
  <c r="E87"/>
  <c r="J39"/>
  <c r="J18"/>
  <c r="E18"/>
  <c r="F133"/>
  <c r="F92"/>
  <c r="J17"/>
  <c r="J12"/>
  <c r="J130"/>
  <c r="J89"/>
  <c r="E7"/>
  <c r="E126"/>
  <c r="E85"/>
  <c i="2" r="J37"/>
  <c r="J36"/>
  <c i="1" r="AY95"/>
  <c i="2" r="J35"/>
  <c i="1" r="AX95"/>
  <c i="2" r="BI309"/>
  <c r="BH309"/>
  <c r="BG309"/>
  <c r="BE309"/>
  <c r="T309"/>
  <c r="R309"/>
  <c r="P309"/>
  <c r="BK309"/>
  <c r="J309"/>
  <c r="BF309"/>
  <c r="BI308"/>
  <c r="BH308"/>
  <c r="BG308"/>
  <c r="BE308"/>
  <c r="T308"/>
  <c r="R308"/>
  <c r="P308"/>
  <c r="BK308"/>
  <c r="J308"/>
  <c r="BF308"/>
  <c r="BI307"/>
  <c r="BH307"/>
  <c r="BG307"/>
  <c r="BE307"/>
  <c r="T307"/>
  <c r="R307"/>
  <c r="P307"/>
  <c r="BK307"/>
  <c r="J307"/>
  <c r="BF307"/>
  <c r="BI306"/>
  <c r="BH306"/>
  <c r="BG306"/>
  <c r="BE306"/>
  <c r="T306"/>
  <c r="R306"/>
  <c r="P306"/>
  <c r="BK306"/>
  <c r="J306"/>
  <c r="BF306"/>
  <c r="BI305"/>
  <c r="BH305"/>
  <c r="BG305"/>
  <c r="BE305"/>
  <c r="T305"/>
  <c r="R305"/>
  <c r="P305"/>
  <c r="BK305"/>
  <c r="J305"/>
  <c r="BF305"/>
  <c r="BI304"/>
  <c r="BH304"/>
  <c r="BG304"/>
  <c r="BE304"/>
  <c r="T304"/>
  <c r="R304"/>
  <c r="P304"/>
  <c r="BK304"/>
  <c r="J304"/>
  <c r="BF304"/>
  <c r="BI303"/>
  <c r="BH303"/>
  <c r="BG303"/>
  <c r="BE303"/>
  <c r="T303"/>
  <c r="R303"/>
  <c r="P303"/>
  <c r="BK303"/>
  <c r="J303"/>
  <c r="BF303"/>
  <c r="BI302"/>
  <c r="BH302"/>
  <c r="BG302"/>
  <c r="BE302"/>
  <c r="T302"/>
  <c r="R302"/>
  <c r="P302"/>
  <c r="BK302"/>
  <c r="J302"/>
  <c r="BF302"/>
  <c r="BI301"/>
  <c r="BH301"/>
  <c r="BG301"/>
  <c r="BE301"/>
  <c r="T301"/>
  <c r="R301"/>
  <c r="P301"/>
  <c r="BK301"/>
  <c r="J301"/>
  <c r="BF301"/>
  <c r="BI300"/>
  <c r="BH300"/>
  <c r="BG300"/>
  <c r="BE300"/>
  <c r="T300"/>
  <c r="R300"/>
  <c r="P300"/>
  <c r="BK300"/>
  <c r="J300"/>
  <c r="BF300"/>
  <c r="BI299"/>
  <c r="BH299"/>
  <c r="BG299"/>
  <c r="BE299"/>
  <c r="T299"/>
  <c r="R299"/>
  <c r="P299"/>
  <c r="BK299"/>
  <c r="J299"/>
  <c r="BF299"/>
  <c r="BI298"/>
  <c r="BH298"/>
  <c r="BG298"/>
  <c r="BE298"/>
  <c r="T298"/>
  <c r="R298"/>
  <c r="P298"/>
  <c r="BK298"/>
  <c r="J298"/>
  <c r="BF298"/>
  <c r="BI297"/>
  <c r="BH297"/>
  <c r="BG297"/>
  <c r="BE297"/>
  <c r="T297"/>
  <c r="R297"/>
  <c r="P297"/>
  <c r="BK297"/>
  <c r="J297"/>
  <c r="BF297"/>
  <c r="BI296"/>
  <c r="BH296"/>
  <c r="BG296"/>
  <c r="BE296"/>
  <c r="T296"/>
  <c r="R296"/>
  <c r="P296"/>
  <c r="BK296"/>
  <c r="J296"/>
  <c r="BF296"/>
  <c r="BI295"/>
  <c r="BH295"/>
  <c r="BG295"/>
  <c r="BE295"/>
  <c r="T295"/>
  <c r="R295"/>
  <c r="P295"/>
  <c r="BK295"/>
  <c r="J295"/>
  <c r="BF295"/>
  <c r="BI294"/>
  <c r="BH294"/>
  <c r="BG294"/>
  <c r="BE294"/>
  <c r="T294"/>
  <c r="R294"/>
  <c r="P294"/>
  <c r="BK294"/>
  <c r="J294"/>
  <c r="BF294"/>
  <c r="BI293"/>
  <c r="BH293"/>
  <c r="BG293"/>
  <c r="BE293"/>
  <c r="T293"/>
  <c r="R293"/>
  <c r="P293"/>
  <c r="BK293"/>
  <c r="J293"/>
  <c r="BF293"/>
  <c r="BI292"/>
  <c r="BH292"/>
  <c r="BG292"/>
  <c r="BE292"/>
  <c r="T292"/>
  <c r="R292"/>
  <c r="P292"/>
  <c r="BK292"/>
  <c r="J292"/>
  <c r="BF292"/>
  <c r="BI291"/>
  <c r="BH291"/>
  <c r="BG291"/>
  <c r="BE291"/>
  <c r="T291"/>
  <c r="R291"/>
  <c r="P291"/>
  <c r="BK291"/>
  <c r="J291"/>
  <c r="BF291"/>
  <c r="BI290"/>
  <c r="BH290"/>
  <c r="BG290"/>
  <c r="BE290"/>
  <c r="T290"/>
  <c r="R290"/>
  <c r="P290"/>
  <c r="BK290"/>
  <c r="J290"/>
  <c r="BF290"/>
  <c r="BI289"/>
  <c r="BH289"/>
  <c r="BG289"/>
  <c r="BE289"/>
  <c r="T289"/>
  <c r="R289"/>
  <c r="P289"/>
  <c r="BK289"/>
  <c r="J289"/>
  <c r="BF289"/>
  <c r="BI288"/>
  <c r="BH288"/>
  <c r="BG288"/>
  <c r="BE288"/>
  <c r="T288"/>
  <c r="R288"/>
  <c r="P288"/>
  <c r="BK288"/>
  <c r="J288"/>
  <c r="BF288"/>
  <c r="BI287"/>
  <c r="BH287"/>
  <c r="BG287"/>
  <c r="BE287"/>
  <c r="T287"/>
  <c r="R287"/>
  <c r="P287"/>
  <c r="BK287"/>
  <c r="J287"/>
  <c r="BF287"/>
  <c r="BI286"/>
  <c r="BH286"/>
  <c r="BG286"/>
  <c r="BE286"/>
  <c r="T286"/>
  <c r="R286"/>
  <c r="P286"/>
  <c r="BK286"/>
  <c r="J286"/>
  <c r="BF286"/>
  <c r="BI285"/>
  <c r="BH285"/>
  <c r="BG285"/>
  <c r="BE285"/>
  <c r="T285"/>
  <c r="R285"/>
  <c r="P285"/>
  <c r="BK285"/>
  <c r="J285"/>
  <c r="BF285"/>
  <c r="BI284"/>
  <c r="BH284"/>
  <c r="BG284"/>
  <c r="BE284"/>
  <c r="T284"/>
  <c r="R284"/>
  <c r="P284"/>
  <c r="BK284"/>
  <c r="J284"/>
  <c r="BF284"/>
  <c r="BI283"/>
  <c r="BH283"/>
  <c r="BG283"/>
  <c r="BE283"/>
  <c r="T283"/>
  <c r="R283"/>
  <c r="P283"/>
  <c r="BK283"/>
  <c r="J283"/>
  <c r="BF283"/>
  <c r="BI282"/>
  <c r="BH282"/>
  <c r="BG282"/>
  <c r="BE282"/>
  <c r="T282"/>
  <c r="R282"/>
  <c r="P282"/>
  <c r="BK282"/>
  <c r="J282"/>
  <c r="BF282"/>
  <c r="BI281"/>
  <c r="BH281"/>
  <c r="BG281"/>
  <c r="BE281"/>
  <c r="T281"/>
  <c r="T280"/>
  <c r="T279"/>
  <c r="R281"/>
  <c r="R280"/>
  <c r="R279"/>
  <c r="P281"/>
  <c r="P280"/>
  <c r="P279"/>
  <c r="BK281"/>
  <c r="BK280"/>
  <c r="J280"/>
  <c r="BK279"/>
  <c r="J279"/>
  <c r="J281"/>
  <c r="BF281"/>
  <c r="J115"/>
  <c r="J114"/>
  <c r="BI278"/>
  <c r="BH278"/>
  <c r="BG278"/>
  <c r="BE278"/>
  <c r="T278"/>
  <c r="R278"/>
  <c r="P278"/>
  <c r="BK278"/>
  <c r="J278"/>
  <c r="BF278"/>
  <c r="BI276"/>
  <c r="BH276"/>
  <c r="BG276"/>
  <c r="BE276"/>
  <c r="T276"/>
  <c r="R276"/>
  <c r="P276"/>
  <c r="BK276"/>
  <c r="J276"/>
  <c r="BF276"/>
  <c r="BI274"/>
  <c r="BH274"/>
  <c r="BG274"/>
  <c r="BE274"/>
  <c r="T274"/>
  <c r="T273"/>
  <c r="R274"/>
  <c r="R273"/>
  <c r="P274"/>
  <c r="P273"/>
  <c r="BK274"/>
  <c r="BK273"/>
  <c r="J273"/>
  <c r="J274"/>
  <c r="BF274"/>
  <c r="J113"/>
  <c r="BI272"/>
  <c r="BH272"/>
  <c r="BG272"/>
  <c r="BE272"/>
  <c r="T272"/>
  <c r="R272"/>
  <c r="P272"/>
  <c r="BK272"/>
  <c r="J272"/>
  <c r="BF272"/>
  <c r="BI271"/>
  <c r="BH271"/>
  <c r="BG271"/>
  <c r="BE271"/>
  <c r="T271"/>
  <c r="T270"/>
  <c r="R271"/>
  <c r="R270"/>
  <c r="P271"/>
  <c r="P270"/>
  <c r="BK271"/>
  <c r="BK270"/>
  <c r="J270"/>
  <c r="J271"/>
  <c r="BF271"/>
  <c r="J112"/>
  <c r="BI269"/>
  <c r="BH269"/>
  <c r="BG269"/>
  <c r="BE269"/>
  <c r="T269"/>
  <c r="R269"/>
  <c r="P269"/>
  <c r="BK269"/>
  <c r="J269"/>
  <c r="BF269"/>
  <c r="BI268"/>
  <c r="BH268"/>
  <c r="BG268"/>
  <c r="BE268"/>
  <c r="T268"/>
  <c r="R268"/>
  <c r="P268"/>
  <c r="BK268"/>
  <c r="J268"/>
  <c r="BF268"/>
  <c r="BI267"/>
  <c r="BH267"/>
  <c r="BG267"/>
  <c r="BE267"/>
  <c r="T267"/>
  <c r="R267"/>
  <c r="P267"/>
  <c r="BK267"/>
  <c r="J267"/>
  <c r="BF267"/>
  <c r="BI265"/>
  <c r="BH265"/>
  <c r="BG265"/>
  <c r="BE265"/>
  <c r="T265"/>
  <c r="R265"/>
  <c r="P265"/>
  <c r="BK265"/>
  <c r="J265"/>
  <c r="BF265"/>
  <c r="BI260"/>
  <c r="BH260"/>
  <c r="BG260"/>
  <c r="BE260"/>
  <c r="T260"/>
  <c r="T259"/>
  <c r="R260"/>
  <c r="R259"/>
  <c r="P260"/>
  <c r="P259"/>
  <c r="BK260"/>
  <c r="BK259"/>
  <c r="J259"/>
  <c r="J260"/>
  <c r="BF260"/>
  <c r="J111"/>
  <c r="BI258"/>
  <c r="BH258"/>
  <c r="BG258"/>
  <c r="BE258"/>
  <c r="T258"/>
  <c r="R258"/>
  <c r="P258"/>
  <c r="BK258"/>
  <c r="J258"/>
  <c r="BF258"/>
  <c r="BI256"/>
  <c r="BH256"/>
  <c r="BG256"/>
  <c r="BE256"/>
  <c r="T256"/>
  <c r="R256"/>
  <c r="P256"/>
  <c r="BK256"/>
  <c r="J256"/>
  <c r="BF256"/>
  <c r="BI255"/>
  <c r="BH255"/>
  <c r="BG255"/>
  <c r="BE255"/>
  <c r="T255"/>
  <c r="T254"/>
  <c r="R255"/>
  <c r="R254"/>
  <c r="P255"/>
  <c r="P254"/>
  <c r="BK255"/>
  <c r="BK254"/>
  <c r="J254"/>
  <c r="J255"/>
  <c r="BF255"/>
  <c r="J110"/>
  <c r="BI253"/>
  <c r="BH253"/>
  <c r="BG253"/>
  <c r="BE253"/>
  <c r="T253"/>
  <c r="R253"/>
  <c r="P253"/>
  <c r="BK253"/>
  <c r="J253"/>
  <c r="BF253"/>
  <c r="BI252"/>
  <c r="BH252"/>
  <c r="BG252"/>
  <c r="BE252"/>
  <c r="T252"/>
  <c r="R252"/>
  <c r="P252"/>
  <c r="BK252"/>
  <c r="J252"/>
  <c r="BF252"/>
  <c r="BI251"/>
  <c r="BH251"/>
  <c r="BG251"/>
  <c r="BE251"/>
  <c r="T251"/>
  <c r="R251"/>
  <c r="P251"/>
  <c r="BK251"/>
  <c r="J251"/>
  <c r="BF251"/>
  <c r="BI250"/>
  <c r="BH250"/>
  <c r="BG250"/>
  <c r="BE250"/>
  <c r="T250"/>
  <c r="R250"/>
  <c r="P250"/>
  <c r="BK250"/>
  <c r="J250"/>
  <c r="BF250"/>
  <c r="BI249"/>
  <c r="BH249"/>
  <c r="BG249"/>
  <c r="BE249"/>
  <c r="T249"/>
  <c r="R249"/>
  <c r="P249"/>
  <c r="BK249"/>
  <c r="J249"/>
  <c r="BF249"/>
  <c r="BI248"/>
  <c r="BH248"/>
  <c r="BG248"/>
  <c r="BE248"/>
  <c r="T248"/>
  <c r="T247"/>
  <c r="R248"/>
  <c r="R247"/>
  <c r="P248"/>
  <c r="P247"/>
  <c r="BK248"/>
  <c r="BK247"/>
  <c r="J247"/>
  <c r="J248"/>
  <c r="BF248"/>
  <c r="J109"/>
  <c r="BI246"/>
  <c r="BH246"/>
  <c r="BG246"/>
  <c r="BE246"/>
  <c r="T246"/>
  <c r="R246"/>
  <c r="P246"/>
  <c r="BK246"/>
  <c r="J246"/>
  <c r="BF246"/>
  <c r="BI245"/>
  <c r="BH245"/>
  <c r="BG245"/>
  <c r="BE245"/>
  <c r="T245"/>
  <c r="T244"/>
  <c r="R245"/>
  <c r="R244"/>
  <c r="P245"/>
  <c r="P244"/>
  <c r="BK245"/>
  <c r="BK244"/>
  <c r="J244"/>
  <c r="J245"/>
  <c r="BF245"/>
  <c r="J108"/>
  <c r="BI243"/>
  <c r="BH243"/>
  <c r="BG243"/>
  <c r="BE243"/>
  <c r="T243"/>
  <c r="R243"/>
  <c r="P243"/>
  <c r="BK243"/>
  <c r="J243"/>
  <c r="BF243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9"/>
  <c r="BH239"/>
  <c r="BG239"/>
  <c r="BE239"/>
  <c r="T239"/>
  <c r="R239"/>
  <c r="P239"/>
  <c r="BK239"/>
  <c r="J239"/>
  <c r="BF239"/>
  <c r="BI238"/>
  <c r="BH238"/>
  <c r="BG238"/>
  <c r="BE238"/>
  <c r="T238"/>
  <c r="R238"/>
  <c r="P238"/>
  <c r="BK238"/>
  <c r="J238"/>
  <c r="BF238"/>
  <c r="BI237"/>
  <c r="BH237"/>
  <c r="BG237"/>
  <c r="BE237"/>
  <c r="T237"/>
  <c r="R237"/>
  <c r="P237"/>
  <c r="BK237"/>
  <c r="J237"/>
  <c r="BF237"/>
  <c r="BI236"/>
  <c r="BH236"/>
  <c r="BG236"/>
  <c r="BE236"/>
  <c r="T236"/>
  <c r="R236"/>
  <c r="P236"/>
  <c r="BK236"/>
  <c r="J236"/>
  <c r="BF236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R233"/>
  <c r="P233"/>
  <c r="BK233"/>
  <c r="J233"/>
  <c r="BF233"/>
  <c r="BI232"/>
  <c r="BH232"/>
  <c r="BG232"/>
  <c r="BE232"/>
  <c r="T232"/>
  <c r="R232"/>
  <c r="P232"/>
  <c r="BK232"/>
  <c r="J232"/>
  <c r="BF232"/>
  <c r="BI231"/>
  <c r="BH231"/>
  <c r="BG231"/>
  <c r="BE231"/>
  <c r="T231"/>
  <c r="R231"/>
  <c r="P231"/>
  <c r="BK231"/>
  <c r="J231"/>
  <c r="BF231"/>
  <c r="BI230"/>
  <c r="BH230"/>
  <c r="BG230"/>
  <c r="BE230"/>
  <c r="T230"/>
  <c r="R230"/>
  <c r="P230"/>
  <c r="BK230"/>
  <c r="J230"/>
  <c r="BF230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T222"/>
  <c r="R223"/>
  <c r="R222"/>
  <c r="P223"/>
  <c r="P222"/>
  <c r="BK223"/>
  <c r="BK222"/>
  <c r="J222"/>
  <c r="J223"/>
  <c r="BF223"/>
  <c r="J107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9"/>
  <c r="BH219"/>
  <c r="BG219"/>
  <c r="BE219"/>
  <c r="T219"/>
  <c r="R219"/>
  <c r="P219"/>
  <c r="BK219"/>
  <c r="J219"/>
  <c r="BF219"/>
  <c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3"/>
  <c r="BH213"/>
  <c r="BG213"/>
  <c r="BE213"/>
  <c r="T213"/>
  <c r="T212"/>
  <c r="R213"/>
  <c r="R212"/>
  <c r="P213"/>
  <c r="P212"/>
  <c r="BK213"/>
  <c r="BK212"/>
  <c r="J212"/>
  <c r="J213"/>
  <c r="BF213"/>
  <c r="J106"/>
  <c r="BI211"/>
  <c r="BH211"/>
  <c r="BG211"/>
  <c r="BE211"/>
  <c r="T211"/>
  <c r="R211"/>
  <c r="P211"/>
  <c r="BK211"/>
  <c r="J211"/>
  <c r="BF211"/>
  <c r="BI209"/>
  <c r="BH209"/>
  <c r="BG209"/>
  <c r="BE209"/>
  <c r="T209"/>
  <c r="R209"/>
  <c r="P209"/>
  <c r="BK209"/>
  <c r="J209"/>
  <c r="BF209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/>
  <c r="BI206"/>
  <c r="BH206"/>
  <c r="BG206"/>
  <c r="BE206"/>
  <c r="T206"/>
  <c r="R206"/>
  <c r="P206"/>
  <c r="BK206"/>
  <c r="J206"/>
  <c r="BF206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T195"/>
  <c r="R196"/>
  <c r="R195"/>
  <c r="P196"/>
  <c r="P195"/>
  <c r="BK196"/>
  <c r="BK195"/>
  <c r="J195"/>
  <c r="J196"/>
  <c r="BF196"/>
  <c r="J10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T191"/>
  <c r="R192"/>
  <c r="R191"/>
  <c r="P192"/>
  <c r="P191"/>
  <c r="BK192"/>
  <c r="BK191"/>
  <c r="J191"/>
  <c r="J192"/>
  <c r="BF192"/>
  <c r="J104"/>
  <c r="BI190"/>
  <c r="BH190"/>
  <c r="BG190"/>
  <c r="BE190"/>
  <c r="T190"/>
  <c r="R190"/>
  <c r="P190"/>
  <c r="BK190"/>
  <c r="J190"/>
  <c r="BF190"/>
  <c r="BI188"/>
  <c r="BH188"/>
  <c r="BG188"/>
  <c r="BE188"/>
  <c r="T188"/>
  <c r="R188"/>
  <c r="P188"/>
  <c r="BK188"/>
  <c r="J188"/>
  <c r="BF188"/>
  <c r="BI186"/>
  <c r="BH186"/>
  <c r="BG186"/>
  <c r="BE186"/>
  <c r="T186"/>
  <c r="R186"/>
  <c r="P186"/>
  <c r="BK186"/>
  <c r="J186"/>
  <c r="BF186"/>
  <c r="BI185"/>
  <c r="BH185"/>
  <c r="BG185"/>
  <c r="BE185"/>
  <c r="T185"/>
  <c r="T184"/>
  <c r="T183"/>
  <c r="R185"/>
  <c r="R184"/>
  <c r="R183"/>
  <c r="P185"/>
  <c r="P184"/>
  <c r="P183"/>
  <c r="BK185"/>
  <c r="BK184"/>
  <c r="J184"/>
  <c r="BK183"/>
  <c r="J183"/>
  <c r="J185"/>
  <c r="BF185"/>
  <c r="J103"/>
  <c r="J102"/>
  <c r="BI182"/>
  <c r="BH182"/>
  <c r="BG182"/>
  <c r="BE182"/>
  <c r="T182"/>
  <c r="T181"/>
  <c r="R182"/>
  <c r="R181"/>
  <c r="P182"/>
  <c r="P181"/>
  <c r="BK182"/>
  <c r="BK181"/>
  <c r="J181"/>
  <c r="J182"/>
  <c r="BF182"/>
  <c r="J10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3"/>
  <c r="BH173"/>
  <c r="BG173"/>
  <c r="BE173"/>
  <c r="T173"/>
  <c r="R173"/>
  <c r="P173"/>
  <c r="BK173"/>
  <c r="J173"/>
  <c r="BF173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8"/>
  <c r="BH168"/>
  <c r="BG168"/>
  <c r="BE168"/>
  <c r="T168"/>
  <c r="R168"/>
  <c r="P168"/>
  <c r="BK168"/>
  <c r="J168"/>
  <c r="BF168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4"/>
  <c r="BH154"/>
  <c r="BG154"/>
  <c r="BE154"/>
  <c r="T154"/>
  <c r="T153"/>
  <c r="R154"/>
  <c r="R153"/>
  <c r="P154"/>
  <c r="P153"/>
  <c r="BK154"/>
  <c r="BK153"/>
  <c r="J153"/>
  <c r="J154"/>
  <c r="BF154"/>
  <c r="J100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5"/>
  <c r="BH145"/>
  <c r="BG145"/>
  <c r="BE145"/>
  <c r="T145"/>
  <c r="R145"/>
  <c r="P145"/>
  <c r="BK145"/>
  <c r="J145"/>
  <c r="BF145"/>
  <c r="BI143"/>
  <c r="BH143"/>
  <c r="BG143"/>
  <c r="BE143"/>
  <c r="T143"/>
  <c r="R143"/>
  <c r="P143"/>
  <c r="BK143"/>
  <c r="J143"/>
  <c r="BF143"/>
  <c r="BI141"/>
  <c r="BH141"/>
  <c r="BG141"/>
  <c r="BE141"/>
  <c r="T141"/>
  <c r="T140"/>
  <c r="R141"/>
  <c r="R140"/>
  <c r="P141"/>
  <c r="P140"/>
  <c r="BK141"/>
  <c r="BK140"/>
  <c r="J140"/>
  <c r="J141"/>
  <c r="BF141"/>
  <c r="J99"/>
  <c r="BI138"/>
  <c r="F37"/>
  <c i="1" r="BD95"/>
  <c i="2" r="BH138"/>
  <c r="F36"/>
  <c i="1" r="BC95"/>
  <c i="2" r="BG138"/>
  <c r="F35"/>
  <c i="1" r="BB95"/>
  <c i="2" r="BE138"/>
  <c r="J33"/>
  <c i="1" r="AV95"/>
  <c i="2" r="F33"/>
  <c i="1" r="AZ95"/>
  <c i="2" r="T138"/>
  <c r="T137"/>
  <c r="T136"/>
  <c r="T135"/>
  <c r="R138"/>
  <c r="R137"/>
  <c r="R136"/>
  <c r="R135"/>
  <c r="P138"/>
  <c r="P137"/>
  <c r="P136"/>
  <c r="P135"/>
  <c i="1" r="AU95"/>
  <c i="2" r="BK138"/>
  <c r="BK137"/>
  <c r="J137"/>
  <c r="BK136"/>
  <c r="J136"/>
  <c r="BK135"/>
  <c r="J135"/>
  <c r="J96"/>
  <c r="J30"/>
  <c i="1" r="AG95"/>
  <c i="2" r="J138"/>
  <c r="BF138"/>
  <c r="J34"/>
  <c i="1" r="AW95"/>
  <c i="2" r="F34"/>
  <c i="1" r="BA95"/>
  <c i="2" r="J98"/>
  <c r="J97"/>
  <c r="J132"/>
  <c r="J131"/>
  <c r="F131"/>
  <c r="F129"/>
  <c r="E127"/>
  <c r="J92"/>
  <c r="J91"/>
  <c r="F91"/>
  <c r="F89"/>
  <c r="E87"/>
  <c r="J39"/>
  <c r="J18"/>
  <c r="E18"/>
  <c r="F132"/>
  <c r="F92"/>
  <c r="J17"/>
  <c r="J12"/>
  <c r="J129"/>
  <c r="J89"/>
  <c r="E7"/>
  <c r="E125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8"/>
  <c r="AN98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<sst xmlns="http://schemas.openxmlformats.org/spreadsheetml/2006/main">
  <si>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</si>
  <si>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</si>
  <si>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</si>
  <si>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</si>
  <si>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</si>
  <si>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{5732fbe6-d1d8-46a0-a379-2bf3bdd59c25}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</si>
  <si>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</si>
  <si>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</si>
  <si>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</si>
  <si>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</si>
  <si>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</si>
  <si>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</si>
  <si>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1342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</si>
  <si>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</si>
  <si>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</si>
  <si>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Vytvorenie bezbariérového prostredia v hygienických zariadeniach ZSS Senica - zmena č. 1</t>
  </si>
  <si>
    <t>JKSO:</t>
  </si>
  <si>
    <t>KS:</t>
  </si>
  <si>
    <t>Miesto:</t>
  </si>
  <si>
    <t>Senica</t>
  </si>
  <si>
    <t>Dátum:</t>
  </si>
  <si>
    <t>24. 6. 2019</t>
  </si>
  <si>
    <t>Objednávateľ:</t>
  </si>
  <si>
    <t>IČO:</t>
  </si>
  <si>
    <t>Mesto Senica</t>
  </si>
  <si>
    <t>IČ DPH:</t>
  </si>
  <si>
    <t>Zhotoviteľ:</t>
  </si>
  <si>
    <t>Vyplň údaj</t>
  </si>
  <si>
    <t>Projektant:</t>
  </si>
  <si>
    <t>Ing. Mária Kucbelová</t>
  </si>
  <si>
    <t>True</t>
  </si>
  <si>
    <t>0,01</t>
  </si>
  <si>
    <t>Spracovateľ:</t>
  </si>
  <si>
    <t>Ing. Juraj Havetta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</si>
  <si>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</si>
  <si>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</si>
  <si>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</si>
  <si>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</si>
  <si>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</si>
  <si>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</si>
  <si>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</si>
  <si>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</si>
  <si>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</si>
  <si>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</si>
  <si>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</si>
  <si>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</si>
  <si>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</si>
  <si>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</si>
  <si>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</si>
  <si>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</si>
  <si>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</si>
  <si>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</si>
  <si>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</si>
  <si>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</si>
  <si>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</si>
  <si>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</si>
  <si>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</si>
  <si>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</si>
  <si>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</si>
  <si>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</si>
  <si>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</si>
  <si>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</si>
  <si>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</si>
  <si>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</si>
  <si>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</si>
  <si>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</si>
  <si>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</si>
  <si>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</si>
  <si>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</si>
  <si>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</si>
  <si>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</si>
  <si>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</si>
  <si>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</si>
  <si>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</si>
  <si>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</si>
  <si>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</si>
  <si>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</si>
  <si>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</si>
  <si>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</si>
  <si>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</si>
  <si>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</si>
  <si>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Miestnosť č. 302</t>
  </si>
  <si>
    <t>STA</t>
  </si>
  <si>
    <t>1</t>
  </si>
  <si>
    <t>{4ba51938-4ee5-4062-8ad4-dd624bfd8973}</t>
  </si>
  <si>
    <t>02</t>
  </si>
  <si>
    <t>Miestnosť č. 401</t>
  </si>
  <si>
    <t>{f3e95381-0b20-4dc9-bff5-9e5eb5affc77}</t>
  </si>
  <si>
    <t>03</t>
  </si>
  <si>
    <t>Miestnosť č. 301</t>
  </si>
  <si>
    <t>{eb0e2649-fc54-4980-a166-6ed7fc6e6c77}</t>
  </si>
  <si>
    <t>04</t>
  </si>
  <si>
    <t>Miestnosť č. 402</t>
  </si>
  <si>
    <t>{dc7f8542-6529-430b-b4b2-21486f4632a7}</t>
  </si>
  <si>
    <t>KRYCÍ LIST ROZPOČTU</t>
  </si>
  <si>
    <t>Objekt:</t>
  </si>
  <si>
    <t>01 - Miestnosť č. 302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</si>
  <si>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</si>
  <si>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</si>
  <si>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</si>
  <si>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</si>
  <si>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</si>
  <si>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</si>
  <si>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</si>
  <si>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</si>
  <si>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</si>
  <si>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</si>
  <si>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</si>
  <si>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</si>
  <si>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</si>
  <si>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</si>
  <si>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</si>
  <si>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zariaď. predmety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</si>
  <si>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</si>
  <si>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</si>
  <si>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</si>
  <si>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</si>
  <si>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</si>
  <si>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</si>
  <si>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</si>
  <si>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</si>
  <si>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</si>
  <si>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</si>
  <si>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</si>
  <si>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</si>
  <si>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</si>
  <si>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</si>
  <si>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</si>
  <si>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</si>
  <si>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</si>
  <si>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</si>
  <si>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</si>
  <si>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</si>
  <si>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</si>
  <si>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</si>
  <si>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</si>
  <si>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</si>
  <si>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</si>
  <si>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</si>
  <si>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340239243</t>
  </si>
  <si>
    <t>Zamurovanie otvorov plochy nad 1 do 4 m2 tehlami HELUZ (140x497x238)</t>
  </si>
  <si>
    <t>m2</t>
  </si>
  <si>
    <t>CS CENEKON 2019 01</t>
  </si>
  <si>
    <t>4</t>
  </si>
  <si>
    <t>2</t>
  </si>
  <si>
    <t>-346315139</t>
  </si>
  <si>
    <t>VV</t>
  </si>
  <si>
    <t>"pre výmenu kanaliz.stupačiek" 2*0,6*2,95</t>
  </si>
  <si>
    <t>6</t>
  </si>
  <si>
    <t>Úpravy povrchov, podlahy, osadenie</t>
  </si>
  <si>
    <t>612409991</t>
  </si>
  <si>
    <t>Začistenie omietok (s dodaním hmoty) okolo okien, dverí</t>
  </si>
  <si>
    <t>m</t>
  </si>
  <si>
    <t>-117844695</t>
  </si>
  <si>
    <t>0,9+2*2,02+0,9+2*2,02+2*1,2+2*1,8</t>
  </si>
  <si>
    <t>612421331</t>
  </si>
  <si>
    <t>Oprava vnútorných vápenných omietok stien, v množstve opravenej plochy nad 10 do 30 % štukových</t>
  </si>
  <si>
    <t>775277682</t>
  </si>
  <si>
    <t>"medzi obkladom a podhľadom" 2*(4,3+2,05+0,25)*0,4</t>
  </si>
  <si>
    <t>612460151</t>
  </si>
  <si>
    <t>Príprava vnútorného podkladu stien cementovým prednástrekom, hr. 3 mm</t>
  </si>
  <si>
    <t>60318578</t>
  </si>
  <si>
    <t>"pod ker.obklad" 27,372</t>
  </si>
  <si>
    <t>5</t>
  </si>
  <si>
    <t>612460231</t>
  </si>
  <si>
    <t>Vnútorná omietka stien cementová hrubá zatretá pod ker. obklad</t>
  </si>
  <si>
    <t>-516935721</t>
  </si>
  <si>
    <t>631313652</t>
  </si>
  <si>
    <t>Mazanina z betónu prostého (m2) hladená dreveným hladidlom, betón tr. C 20/25 hr. 90 mm</t>
  </si>
  <si>
    <t>-497662833</t>
  </si>
  <si>
    <t>7</t>
  </si>
  <si>
    <t>632457503</t>
  </si>
  <si>
    <t>Cementová samonivelizačná hmota nivelit, triedy CT-C25-F6, hr. 5 mm</t>
  </si>
  <si>
    <t>-240139512</t>
  </si>
  <si>
    <t>8</t>
  </si>
  <si>
    <t>632459111</t>
  </si>
  <si>
    <t>Príplatok k cenám poterov za zhotovenie žliabku v mazaninách, rozmerov do š x v = 200 x 100 m</t>
  </si>
  <si>
    <t>779532908</t>
  </si>
  <si>
    <t>9</t>
  </si>
  <si>
    <t>642944121</t>
  </si>
  <si>
    <t>Dodatočná montáž oceľovej dverovej zárubne, plochy otvoru do 2,5 m2</t>
  </si>
  <si>
    <t>ks</t>
  </si>
  <si>
    <t>511680951</t>
  </si>
  <si>
    <t>10</t>
  </si>
  <si>
    <t>M</t>
  </si>
  <si>
    <t>553310007600</t>
  </si>
  <si>
    <t>Zárubňa oceľová CgU šxvxhr 800x1970x100 mm P</t>
  </si>
  <si>
    <t>-1149558636</t>
  </si>
  <si>
    <t>Ostatné konštrukcie a práce-búranie</t>
  </si>
  <si>
    <t>11</t>
  </si>
  <si>
    <t>721140802</t>
  </si>
  <si>
    <t xml:space="preserve">Demontáž potrubia z liatinových rúr odpadového do DN 100,  -0,01492t</t>
  </si>
  <si>
    <t>16</t>
  </si>
  <si>
    <t>691628767</t>
  </si>
  <si>
    <t>"D100 a D70" 2*3,5</t>
  </si>
  <si>
    <t>12</t>
  </si>
  <si>
    <t>725210821</t>
  </si>
  <si>
    <t xml:space="preserve">Demontáž umývadiel alebo umývadielok bez výtokovej armatúry,  -0,01946t</t>
  </si>
  <si>
    <t>súb.</t>
  </si>
  <si>
    <t>1354740453</t>
  </si>
  <si>
    <t>13</t>
  </si>
  <si>
    <t>725530831</t>
  </si>
  <si>
    <t xml:space="preserve">Demontáž elektrického zásobníkového ohrievača vody akumulačného prietokového,  -0,01493t</t>
  </si>
  <si>
    <t>-149731928</t>
  </si>
  <si>
    <t>14</t>
  </si>
  <si>
    <t>725820810</t>
  </si>
  <si>
    <t xml:space="preserve">Demontáž batérie drezovej, umývadlovej,  -0,0026t</t>
  </si>
  <si>
    <t>-8246296</t>
  </si>
  <si>
    <t>15</t>
  </si>
  <si>
    <t>725860820</t>
  </si>
  <si>
    <t xml:space="preserve">Demontáž jednoduchej  zápachovej uzávierky pre zariaďovacie predmety, umývadlá, drezy, práčky  -0,00085t</t>
  </si>
  <si>
    <t>1881378818</t>
  </si>
  <si>
    <t>766662811</t>
  </si>
  <si>
    <t xml:space="preserve">Demontáž dverného krídla, dokovanie prahu dverí jednokrídlových,  -0,00100t</t>
  </si>
  <si>
    <t>-1163255203</t>
  </si>
  <si>
    <t>17</t>
  </si>
  <si>
    <t>766694985</t>
  </si>
  <si>
    <t>Demontáž parapetnej dosky plastovej šírky do 300 mm, dĺžky do 1600 mm, -0,003t</t>
  </si>
  <si>
    <t>-839256712</t>
  </si>
  <si>
    <t>18</t>
  </si>
  <si>
    <t>776511820</t>
  </si>
  <si>
    <t xml:space="preserve">Odstránenie povlakových podláh z nášľapnej plochy lepených s podložkou, včetne soklíkov,  -0,00100t</t>
  </si>
  <si>
    <t>1839965986</t>
  </si>
  <si>
    <t>19</t>
  </si>
  <si>
    <t>965043341</t>
  </si>
  <si>
    <t xml:space="preserve">Búranie podkladov pod dlažby, liatych dlažieb a mazanín, betón s poterom hr.do 100 mm, plochy nad 4 m2  -2,20000t</t>
  </si>
  <si>
    <t>m3</t>
  </si>
  <si>
    <t>-8850347</t>
  </si>
  <si>
    <t>9,5*0,09</t>
  </si>
  <si>
    <t>968061125</t>
  </si>
  <si>
    <t>Vyvesenie dreveného dverného krídla do suti plochy do 2 m2, -0,02400t</t>
  </si>
  <si>
    <t>-1146569693</t>
  </si>
  <si>
    <t>21</t>
  </si>
  <si>
    <t>968072455</t>
  </si>
  <si>
    <t xml:space="preserve">Vybúranie kovových dverových zárubní plochy do 2 m2,  -0,07600t</t>
  </si>
  <si>
    <t>-1974059471</t>
  </si>
  <si>
    <t>0,9*2,02</t>
  </si>
  <si>
    <t>22</t>
  </si>
  <si>
    <t>971033631</t>
  </si>
  <si>
    <t xml:space="preserve">Vybúranie otvorov v murive tehl. plochy do 4 m2 hr. do 150 mm,  -0,27000t</t>
  </si>
  <si>
    <t>-1467362896</t>
  </si>
  <si>
    <t>"pre výmenu kanaliz.stupačky" 2*0,6*2,95</t>
  </si>
  <si>
    <t>23</t>
  </si>
  <si>
    <t>974031197</t>
  </si>
  <si>
    <t xml:space="preserve">Vysekanie niky v akomkoľvek murive tehlovom na akúkoľvek maltu do hĺbky 150, š. 300 a v. 300 mm,  -0,0300t (rozvádzač elektro)</t>
  </si>
  <si>
    <t>-1661998947</t>
  </si>
  <si>
    <t>24</t>
  </si>
  <si>
    <t>978013191</t>
  </si>
  <si>
    <t xml:space="preserve">Otlčenie omietok stien vnútorných vápennocementových v rozsahu do 100 %,  -0,04600t</t>
  </si>
  <si>
    <t>-1129642601</t>
  </si>
  <si>
    <t>"pod nový obklad" 2*(4,3+2,05+0,25)*2,2-12,9</t>
  </si>
  <si>
    <t>25</t>
  </si>
  <si>
    <t>978059531</t>
  </si>
  <si>
    <t xml:space="preserve">Odsekanie obkladov stien z obkladačiek vnútorných vrátane podkladovej omietky až na murivo, nad 2 m2,  -0,06800t</t>
  </si>
  <si>
    <t>722586382</t>
  </si>
  <si>
    <t>(1,85+0,25+2,45+2,05+2,0)*1,5</t>
  </si>
  <si>
    <t>26</t>
  </si>
  <si>
    <t>979011111</t>
  </si>
  <si>
    <t>Zvislá doprava sutiny a vybúraných hmôt za prvé podlažie nad alebo pod základným podlažím</t>
  </si>
  <si>
    <t>t</t>
  </si>
  <si>
    <t>1998847317</t>
  </si>
  <si>
    <t>27</t>
  </si>
  <si>
    <t>979011121</t>
  </si>
  <si>
    <t>Zvislá doprava sutiny a vybúraných hmôt za každé ďalšie podlažie</t>
  </si>
  <si>
    <t>205723608</t>
  </si>
  <si>
    <t>28</t>
  </si>
  <si>
    <t>979081111</t>
  </si>
  <si>
    <t>Odvoz sutiny a vybúraných hmôt na skládku do 1 km</t>
  </si>
  <si>
    <t>1869107081</t>
  </si>
  <si>
    <t>29</t>
  </si>
  <si>
    <t>979081121</t>
  </si>
  <si>
    <t>Odvoz sutiny a vybúraných hmôt na skládku za každý ďalší 1 km</t>
  </si>
  <si>
    <t>-1886143880</t>
  </si>
  <si>
    <t>30</t>
  </si>
  <si>
    <t>979082111</t>
  </si>
  <si>
    <t>Vnútrostavenisková doprava sutiny a vybúraných hmôt do 10 m</t>
  </si>
  <si>
    <t>1721457211</t>
  </si>
  <si>
    <t>31</t>
  </si>
  <si>
    <t>979089012</t>
  </si>
  <si>
    <t>Poplatok za skladovanie - ostatné</t>
  </si>
  <si>
    <t>-1653070998</t>
  </si>
  <si>
    <t>99</t>
  </si>
  <si>
    <t>Presun hmôt HSV</t>
  </si>
  <si>
    <t>32</t>
  </si>
  <si>
    <t>999281111</t>
  </si>
  <si>
    <t xml:space="preserve">Presun hmôt vnútrostaveniskový pre opravy a údržbu objektov </t>
  </si>
  <si>
    <t>-424531932</t>
  </si>
  <si>
    <t>PSV</t>
  </si>
  <si>
    <t>Práce a dodávky PSV</t>
  </si>
  <si>
    <t>711</t>
  </si>
  <si>
    <t>Izolácie proti vode a vlhkosti</t>
  </si>
  <si>
    <t>33</t>
  </si>
  <si>
    <t>711462301</t>
  </si>
  <si>
    <t>Izolácia proti povrchovej a podpovrchovej tlakovej vode AQUAFIN-2K hr. 2,5 mm na ploche vodorovnej</t>
  </si>
  <si>
    <t>CS CENEKON 2018 02</t>
  </si>
  <si>
    <t>-1672070049</t>
  </si>
  <si>
    <t>34</t>
  </si>
  <si>
    <t>711463301</t>
  </si>
  <si>
    <t>Izolácia proti povrchovej a podpovrchovej tlakovej vode AQUAFIN-2K hr. 2,5 mm na ploche zvislej</t>
  </si>
  <si>
    <t>2062111785</t>
  </si>
  <si>
    <t>"po obvode v.20cm" 2*(4,3+2,05+0,25)*0,2</t>
  </si>
  <si>
    <t>35</t>
  </si>
  <si>
    <t>711464301</t>
  </si>
  <si>
    <t>Izolácia proti povrchovej a podpovrchovej tlakovej vode AQUAFIN - výstužná páska rohov a kútov</t>
  </si>
  <si>
    <t>1279278898</t>
  </si>
  <si>
    <t>2*(4,3+2,05+0,25)+6*0,2+2*0,9+2*0,1</t>
  </si>
  <si>
    <t>36</t>
  </si>
  <si>
    <t>998711102</t>
  </si>
  <si>
    <t>Presun hmôt pre izoláciu proti vode v objektoch výšky do 24 m</t>
  </si>
  <si>
    <t>1387239759</t>
  </si>
  <si>
    <t>713</t>
  </si>
  <si>
    <t>Izolácie tepelné</t>
  </si>
  <si>
    <t>37</t>
  </si>
  <si>
    <t>713482121b</t>
  </si>
  <si>
    <t>Montáž tepelnej izolácie potrubia z trubíc z PE, vnút.priemer do 38 mm (vodovod)</t>
  </si>
  <si>
    <t>2081632434</t>
  </si>
  <si>
    <t>38</t>
  </si>
  <si>
    <t>283310002900</t>
  </si>
  <si>
    <t>Izolačná PE trubica 22x13 mm (d potrubia x hr. izolácie)</t>
  </si>
  <si>
    <t>-2096707903</t>
  </si>
  <si>
    <t>39</t>
  </si>
  <si>
    <t>998713103</t>
  </si>
  <si>
    <t>Presun hmôt pre izolácie tepelné v objektoch výšky do 24 m</t>
  </si>
  <si>
    <t>311313923</t>
  </si>
  <si>
    <t>721</t>
  </si>
  <si>
    <t>Zdravotechnika - vnútorná kanalizácia</t>
  </si>
  <si>
    <t>40</t>
  </si>
  <si>
    <t>721 MP</t>
  </si>
  <si>
    <t>Murárske práce pre kanalizáciu (búranie, otvory, ryhy, vyspravenie)</t>
  </si>
  <si>
    <t>cel</t>
  </si>
  <si>
    <t>568448536</t>
  </si>
  <si>
    <t>41</t>
  </si>
  <si>
    <t>721140913</t>
  </si>
  <si>
    <t>Oprava odpadového potrubia liatinového prepojenie doterajšieho potrubia DN 70 s plastovým</t>
  </si>
  <si>
    <t>-1789374327</t>
  </si>
  <si>
    <t>42</t>
  </si>
  <si>
    <t>721140915</t>
  </si>
  <si>
    <t>Oprava odpadového potrubia liatinového prepojenie doterajšieho potrubia DN 100 s plastovým</t>
  </si>
  <si>
    <t>-1229268300</t>
  </si>
  <si>
    <t>43</t>
  </si>
  <si>
    <t>721171406</t>
  </si>
  <si>
    <t>Potrubie z rúr PE-HD GEBERIT 75/3 odpadné zvislé</t>
  </si>
  <si>
    <t>-1857656042</t>
  </si>
  <si>
    <t>44</t>
  </si>
  <si>
    <t>721171408</t>
  </si>
  <si>
    <t>Potrubie z rúr PE-HD GEBERIT 110/4,3 odpadné zvislé</t>
  </si>
  <si>
    <t>135502970</t>
  </si>
  <si>
    <t>45</t>
  </si>
  <si>
    <t>721171503</t>
  </si>
  <si>
    <t>Potrubie z rúr PE-HD GEBERIT 50/3 odpadné prípojné</t>
  </si>
  <si>
    <t>-984400227</t>
  </si>
  <si>
    <t>46</t>
  </si>
  <si>
    <t>721171506</t>
  </si>
  <si>
    <t>Potrubie z rúr PE-HD GEBERIT 75/3 odpadné prípojné</t>
  </si>
  <si>
    <t>1187660042</t>
  </si>
  <si>
    <t>47</t>
  </si>
  <si>
    <t>721171508</t>
  </si>
  <si>
    <t>Potrubie z rúr PE-HD GEBERIT 110/4, 3 odpadné prípojné</t>
  </si>
  <si>
    <t>1833253755</t>
  </si>
  <si>
    <t>48</t>
  </si>
  <si>
    <t>721194104</t>
  </si>
  <si>
    <t>Zriadenie prípojky na potrubí vyvedenie a upevnenie odpadových výpustiek D 40x1, 8</t>
  </si>
  <si>
    <t>-1168125491</t>
  </si>
  <si>
    <t>49</t>
  </si>
  <si>
    <t>721194105</t>
  </si>
  <si>
    <t>Zriadenie prípojky na potrubí vyvedenie a upevnenie odpadových výpustiek D 50x1, 8</t>
  </si>
  <si>
    <t>-890467938</t>
  </si>
  <si>
    <t>50</t>
  </si>
  <si>
    <t>721194109</t>
  </si>
  <si>
    <t>Zriadenie prípojky na potrubí vyvedenie a upevnenie odpadových výpustiek D 110x2, 3</t>
  </si>
  <si>
    <t>-2117702037</t>
  </si>
  <si>
    <t>51</t>
  </si>
  <si>
    <t>721229012</t>
  </si>
  <si>
    <t>Montáž podlahového odtokového žlabu dĺžky 900 mm pre montáž do stredu</t>
  </si>
  <si>
    <t>1519334621</t>
  </si>
  <si>
    <t>52</t>
  </si>
  <si>
    <t>552240003900</t>
  </si>
  <si>
    <t>Žľab kúpeľňový nerezový do priestoru, dĺ. 900 mm</t>
  </si>
  <si>
    <t>338025674</t>
  </si>
  <si>
    <t>53</t>
  </si>
  <si>
    <t>721290111</t>
  </si>
  <si>
    <t>Ostatné - skúška tesnosti kanalizácie v objektoch vodou do DN 125</t>
  </si>
  <si>
    <t>-767279578</t>
  </si>
  <si>
    <t>3,5+3,5+2,0+2,0+1,5</t>
  </si>
  <si>
    <t>54</t>
  </si>
  <si>
    <t>998721103</t>
  </si>
  <si>
    <t>Presun hmôt pre vnútornú kanalizáciu v objektoch výšky do 24 m</t>
  </si>
  <si>
    <t>-18978847</t>
  </si>
  <si>
    <t>722</t>
  </si>
  <si>
    <t>Zdravotechnika - vnútorný vodovod</t>
  </si>
  <si>
    <t>55</t>
  </si>
  <si>
    <t>722 MP</t>
  </si>
  <si>
    <t>256826012</t>
  </si>
  <si>
    <t>56</t>
  </si>
  <si>
    <t>722131913</t>
  </si>
  <si>
    <t>Oprava vodovodného potrubia závitového vsadenie odbočky do potrubia DN 25</t>
  </si>
  <si>
    <t>1308545965</t>
  </si>
  <si>
    <t>57</t>
  </si>
  <si>
    <t>722171312</t>
  </si>
  <si>
    <t>Potrubie z viacvrstvových rúr PE Geberit Mepla d20x2,5mm</t>
  </si>
  <si>
    <t>470762069</t>
  </si>
  <si>
    <t>58</t>
  </si>
  <si>
    <t>722190401</t>
  </si>
  <si>
    <t>Vyvedenie a upevnenie výpustky DN 15</t>
  </si>
  <si>
    <t>-2090405796</t>
  </si>
  <si>
    <t>59</t>
  </si>
  <si>
    <t>722221010</t>
  </si>
  <si>
    <t>Montáž guľového kohúta závitového priameho pre vodu G 1/2</t>
  </si>
  <si>
    <t>859336927</t>
  </si>
  <si>
    <t>60</t>
  </si>
  <si>
    <t>551110005500</t>
  </si>
  <si>
    <t>Guľový uzáver pre vodu 1/2" plnoprietokový, páčka, niklovaná mosadz</t>
  </si>
  <si>
    <t>-1486108379</t>
  </si>
  <si>
    <t>61</t>
  </si>
  <si>
    <t>722290226</t>
  </si>
  <si>
    <t>Tlaková skúška vodovodného potrubia do DN 50</t>
  </si>
  <si>
    <t>719775205</t>
  </si>
  <si>
    <t>62</t>
  </si>
  <si>
    <t>722290234</t>
  </si>
  <si>
    <t>Prepláchnutie a dezinfekcia vodovodného potrubia do DN 50</t>
  </si>
  <si>
    <t>1479895929</t>
  </si>
  <si>
    <t>63</t>
  </si>
  <si>
    <t>998722103</t>
  </si>
  <si>
    <t>Presun hmôt pre vnútorný vodovod v objektoch výšky do 24 m</t>
  </si>
  <si>
    <t>1025786759</t>
  </si>
  <si>
    <t>725</t>
  </si>
  <si>
    <t>Zdravotechnika - zariaď. predmety</t>
  </si>
  <si>
    <t>64</t>
  </si>
  <si>
    <t>725119307</t>
  </si>
  <si>
    <t>Montáž záchodovej misy stojacej keramickej kombinovanej</t>
  </si>
  <si>
    <t>737563424</t>
  </si>
  <si>
    <t>65</t>
  </si>
  <si>
    <t>642340000500</t>
  </si>
  <si>
    <t>Kombinované WC keramické pre telesne postihnutých so zvýšenou výškou 500 mm</t>
  </si>
  <si>
    <t>-1128475233</t>
  </si>
  <si>
    <t>66</t>
  </si>
  <si>
    <t>725219401</t>
  </si>
  <si>
    <t>Montáž umývadla keramického na skrutky do muriva, bez výtokovej armatúry</t>
  </si>
  <si>
    <t>243444713</t>
  </si>
  <si>
    <t>67</t>
  </si>
  <si>
    <t>642110011100</t>
  </si>
  <si>
    <t>Umývadlo keramické pre telesne postihnutých, rozmer 650x550 mm, biele</t>
  </si>
  <si>
    <t>-522875106</t>
  </si>
  <si>
    <t>68</t>
  </si>
  <si>
    <t>725291112</t>
  </si>
  <si>
    <t>Montáž doplnkov zariadení kúpeľní a záchodov, záchodová doska</t>
  </si>
  <si>
    <t>-1851991462</t>
  </si>
  <si>
    <t>69</t>
  </si>
  <si>
    <t>554330001000</t>
  </si>
  <si>
    <t>Záchodové sedadlo s antibakteriálnou úpravou, pre telesne postihnutých, tvrdé, duroplast</t>
  </si>
  <si>
    <t>1103329404</t>
  </si>
  <si>
    <t>70</t>
  </si>
  <si>
    <t>725291114</t>
  </si>
  <si>
    <t>Montáž doplnkov zariadení kúpeľní a záchodov, madlá</t>
  </si>
  <si>
    <t>-1391378885</t>
  </si>
  <si>
    <t>71</t>
  </si>
  <si>
    <t>552380012200</t>
  </si>
  <si>
    <t>Madlo nerezové sklopné, dĺžka 850 mm (WC+umýv.)</t>
  </si>
  <si>
    <t>1373211619</t>
  </si>
  <si>
    <t>72</t>
  </si>
  <si>
    <t>552380012900</t>
  </si>
  <si>
    <t>Madlo nerezové pevné, dĺžka 850 mm (WC+umýv.)</t>
  </si>
  <si>
    <t>1856678655</t>
  </si>
  <si>
    <t>73</t>
  </si>
  <si>
    <t>552380008500</t>
  </si>
  <si>
    <t>Madlo nerezové pevné do sprchového kúta 76+76+110 cm, so zvislou tyčou pre pohyblivú ručnú sprchu</t>
  </si>
  <si>
    <t>-779746624</t>
  </si>
  <si>
    <t>74</t>
  </si>
  <si>
    <t>725291115</t>
  </si>
  <si>
    <t>Montáž doplnkov zariadení kúpeľní a záchodov, sedačka do sprchy alebo vane</t>
  </si>
  <si>
    <t>-2065990138</t>
  </si>
  <si>
    <t>75</t>
  </si>
  <si>
    <t>552260002600</t>
  </si>
  <si>
    <t>Sprchová sedačka nástenná sklápacia, 490x400 mm, nerez/plast</t>
  </si>
  <si>
    <t>-5439819</t>
  </si>
  <si>
    <t>76</t>
  </si>
  <si>
    <t>725819401</t>
  </si>
  <si>
    <t>Montáž ventilu rohového s pripojovacou rúrkou G 1/2 (WC, umývadlo)</t>
  </si>
  <si>
    <t>-1342316839</t>
  </si>
  <si>
    <t>77</t>
  </si>
  <si>
    <t>551410000500</t>
  </si>
  <si>
    <t>Ventil rohový so sítkom s rúrkou 80 1/2"</t>
  </si>
  <si>
    <t>-1507436785</t>
  </si>
  <si>
    <t>78</t>
  </si>
  <si>
    <t>725829601</t>
  </si>
  <si>
    <t xml:space="preserve">Montáž batérie umývadlovej pákovej </t>
  </si>
  <si>
    <t>1953196692</t>
  </si>
  <si>
    <t>79</t>
  </si>
  <si>
    <t>551450003400</t>
  </si>
  <si>
    <t>Batéria umývadlová páková pre telesne postihnutých</t>
  </si>
  <si>
    <t>2078607415</t>
  </si>
  <si>
    <t>80</t>
  </si>
  <si>
    <t>725849233</t>
  </si>
  <si>
    <t>Montáž batérie sprchovej nástennej s ručnou sprchou</t>
  </si>
  <si>
    <t>-1654909908</t>
  </si>
  <si>
    <t>81</t>
  </si>
  <si>
    <t>551450002300</t>
  </si>
  <si>
    <t>Batéria sprchová nástenná páková so sprchovou súpravou</t>
  </si>
  <si>
    <t>-1066501145</t>
  </si>
  <si>
    <t>82</t>
  </si>
  <si>
    <t>725869301</t>
  </si>
  <si>
    <t>Montáž zápachovej uzávierky pre zariaďovacie predmety, umývadlovej do D 40</t>
  </si>
  <si>
    <t>2041978125</t>
  </si>
  <si>
    <t>83</t>
  </si>
  <si>
    <t>551620005600</t>
  </si>
  <si>
    <t>Zápachová uzávierka podomietková - sifón pre umývadlo, G 1 1/4", s krabicou pre montáž do steny, vodorovný odtok, plast</t>
  </si>
  <si>
    <t>359723151</t>
  </si>
  <si>
    <t>84</t>
  </si>
  <si>
    <t>998725103</t>
  </si>
  <si>
    <t>Presun hmôt pre zariaďovacie predmety v objektoch výšky do 24 m</t>
  </si>
  <si>
    <t>1756742569</t>
  </si>
  <si>
    <t>763</t>
  </si>
  <si>
    <t>Konštrukcie - drevostavby</t>
  </si>
  <si>
    <t>85</t>
  </si>
  <si>
    <t>763138212</t>
  </si>
  <si>
    <t>Podhľad SDK Rigips impreg. RBI 12,5 mm závesný, jednoúrovňová oceľová podkonštrukcia CD</t>
  </si>
  <si>
    <t>1340998392</t>
  </si>
  <si>
    <t>86</t>
  </si>
  <si>
    <t>998763303</t>
  </si>
  <si>
    <t>Presun hmôt pre sádrokartónové konštrukcie v objektoch výšky do 24 m</t>
  </si>
  <si>
    <t>1774955604</t>
  </si>
  <si>
    <t>766</t>
  </si>
  <si>
    <t>Konštrukcie stolárske</t>
  </si>
  <si>
    <t>87</t>
  </si>
  <si>
    <t>766662112</t>
  </si>
  <si>
    <t>Montáž dverového krídla otočného jednokrídlového poldrážkového, do kovovej zárubne, vrátane kovania</t>
  </si>
  <si>
    <t>1720572810</t>
  </si>
  <si>
    <t>88</t>
  </si>
  <si>
    <t>549150000600</t>
  </si>
  <si>
    <t>Kľučka dverová 2x, 2x rozeta BB, FAB, nehrdzavejúca oceľ, povrch nerez brúsený</t>
  </si>
  <si>
    <t>-309593010</t>
  </si>
  <si>
    <t>89</t>
  </si>
  <si>
    <t>611610002900</t>
  </si>
  <si>
    <t>Dvere vnútorné jednokrídlové, šírka 800 mm, výplň DTD doska, povrch CPL laminát M10, mechanicky odolné plné</t>
  </si>
  <si>
    <t>-1265974948</t>
  </si>
  <si>
    <t>90</t>
  </si>
  <si>
    <t>775413220</t>
  </si>
  <si>
    <t>Montáž prechodovej lišty priskrutkovaním</t>
  </si>
  <si>
    <t>-207385427</t>
  </si>
  <si>
    <t>91</t>
  </si>
  <si>
    <t>611990001000</t>
  </si>
  <si>
    <t>Lišta prechodová kovová skrutkovacia, šírka 38 mm</t>
  </si>
  <si>
    <t>-1550795716</t>
  </si>
  <si>
    <t>92</t>
  </si>
  <si>
    <t>998766103</t>
  </si>
  <si>
    <t>Presun hmot pre konštrukcie stolárske v objektoch výšky do 24 m</t>
  </si>
  <si>
    <t>2079855908</t>
  </si>
  <si>
    <t>771</t>
  </si>
  <si>
    <t>Podlahy z dlaždíc</t>
  </si>
  <si>
    <t>93</t>
  </si>
  <si>
    <t>771575109</t>
  </si>
  <si>
    <t>Montáž podláh z dlaždíc keramických do tmelu veľ. 300 x 300 mm</t>
  </si>
  <si>
    <t>-446123873</t>
  </si>
  <si>
    <t>94</t>
  </si>
  <si>
    <t>597740011100</t>
  </si>
  <si>
    <t xml:space="preserve">Dlaždice keramické s protišmykovým povrchom R10, 300 x 300 mm  (výber investora s projektantom)</t>
  </si>
  <si>
    <t>1803782796</t>
  </si>
  <si>
    <t>9,5*1,05 'Přepočítané koeficientom množstva</t>
  </si>
  <si>
    <t>95</t>
  </si>
  <si>
    <t>998771103</t>
  </si>
  <si>
    <t>Presun hmôt pre podlahy z dlaždíc v objektoch výšky do 24 m</t>
  </si>
  <si>
    <t>-753520590</t>
  </si>
  <si>
    <t>781</t>
  </si>
  <si>
    <t>Obklady</t>
  </si>
  <si>
    <t>96</t>
  </si>
  <si>
    <t>781445103</t>
  </si>
  <si>
    <t>Montáž obkladov vnútor. stien z obkladačiek kladených do tmelu veľ. 200x400 mm (ležato)</t>
  </si>
  <si>
    <t>1540487334</t>
  </si>
  <si>
    <t>2*(4,3+2,05+0,25)*2,2</t>
  </si>
  <si>
    <t>"otvory" -1,2*1,4-0,9*2,02</t>
  </si>
  <si>
    <t>"ostenia" (1,2+2*1,4+1,05+2*2,05)*0,2</t>
  </si>
  <si>
    <t>Súčet</t>
  </si>
  <si>
    <t>97</t>
  </si>
  <si>
    <t>597640051510</t>
  </si>
  <si>
    <t>Obkladačky keramické 200 x 400 mm (výber investora s projektantom)</t>
  </si>
  <si>
    <t>-1554935743</t>
  </si>
  <si>
    <t>27,372*1,05 'Přepočítané koeficientom množstva</t>
  </si>
  <si>
    <t>98</t>
  </si>
  <si>
    <t>781493112</t>
  </si>
  <si>
    <t>Motáž plastových dvierok pri obklade do tmelu</t>
  </si>
  <si>
    <t>-1172458069</t>
  </si>
  <si>
    <t>EXX000002536</t>
  </si>
  <si>
    <t>Dvierka revízne plastové - biela (uzávery vody)</t>
  </si>
  <si>
    <t>1884083611</t>
  </si>
  <si>
    <t>100</t>
  </si>
  <si>
    <t>998781103</t>
  </si>
  <si>
    <t>Presun hmôt pre obklady keramické v objektoch výšky do 24 m</t>
  </si>
  <si>
    <t>1829011260</t>
  </si>
  <si>
    <t>783</t>
  </si>
  <si>
    <t>Nátery</t>
  </si>
  <si>
    <t>101</t>
  </si>
  <si>
    <t>783225100</t>
  </si>
  <si>
    <t>Nátery kov.stav.doplnk.konštr. syntetické na vzduchu schnúce dvojnás. 1x s emailov. - 105µm (oceľ. zárubňa)</t>
  </si>
  <si>
    <t>1653178950</t>
  </si>
  <si>
    <t>102</t>
  </si>
  <si>
    <t>783226100</t>
  </si>
  <si>
    <t>Nátery kov.stav.doplnk.konštr. syntetické na vzduchu schnúce základný - 35µm</t>
  </si>
  <si>
    <t>1962816276</t>
  </si>
  <si>
    <t>784</t>
  </si>
  <si>
    <t>Maľby</t>
  </si>
  <si>
    <t>103</t>
  </si>
  <si>
    <t>784402801</t>
  </si>
  <si>
    <t>Odstránenie malieb oškrabaním, výšky do 3,80 m</t>
  </si>
  <si>
    <t>-1262363700</t>
  </si>
  <si>
    <t>104</t>
  </si>
  <si>
    <t>784410100</t>
  </si>
  <si>
    <t>Penetrovanie jednonásobné jemnozrnných podkladov výšky do 3,80 m</t>
  </si>
  <si>
    <t>1940793308</t>
  </si>
  <si>
    <t>5,28+9,5</t>
  </si>
  <si>
    <t>105</t>
  </si>
  <si>
    <t>784452271</t>
  </si>
  <si>
    <t>Maľby z maliarskych zmesí Primalex, Farmal, ručne nanášané dvojnásobné základné na podklad jemnozrnný výšky do 3,80 m</t>
  </si>
  <si>
    <t>2012360012</t>
  </si>
  <si>
    <t>Práce a dodávky M</t>
  </si>
  <si>
    <t>21-M</t>
  </si>
  <si>
    <t>Elektromontáže</t>
  </si>
  <si>
    <t>106</t>
  </si>
  <si>
    <t>210 D</t>
  </si>
  <si>
    <t>Demontáž pôvodnej elektroinštalácie</t>
  </si>
  <si>
    <t>-277883481</t>
  </si>
  <si>
    <t>107</t>
  </si>
  <si>
    <t>210 MP</t>
  </si>
  <si>
    <t>Murárske práce pre elektroinštaláciu (otvory, prierazy, ryhy, drážky, vyspravenie)</t>
  </si>
  <si>
    <t>-106711095</t>
  </si>
  <si>
    <t>108</t>
  </si>
  <si>
    <t>210 R</t>
  </si>
  <si>
    <t>Revízia elektroinštalácie</t>
  </si>
  <si>
    <t>hod</t>
  </si>
  <si>
    <t>1294502633</t>
  </si>
  <si>
    <t>109</t>
  </si>
  <si>
    <t>210010107</t>
  </si>
  <si>
    <t>Lišta elektroinštalačná z PVC 18x13, uložená pevne, vkladacia</t>
  </si>
  <si>
    <t>1313910745</t>
  </si>
  <si>
    <t>110</t>
  </si>
  <si>
    <t>345750065400</t>
  </si>
  <si>
    <t>Lišta vkladacia z PVC LV 18x13 mm</t>
  </si>
  <si>
    <t>128</t>
  </si>
  <si>
    <t>974954702</t>
  </si>
  <si>
    <t>111</t>
  </si>
  <si>
    <t>210010301</t>
  </si>
  <si>
    <t>Krabica prístrojová bez zapojenia (1901, KP 68, KZ 3)</t>
  </si>
  <si>
    <t>-1442038430</t>
  </si>
  <si>
    <t>112</t>
  </si>
  <si>
    <t>345410002400</t>
  </si>
  <si>
    <t>Krabica univerzálna z PVC pod omietku KU 68-1901,Dxh 73x42 mm</t>
  </si>
  <si>
    <t>-1334074614</t>
  </si>
  <si>
    <t>113</t>
  </si>
  <si>
    <t>210100001</t>
  </si>
  <si>
    <t>Ukončenie vodičov v rozvádzač. vrátane zapojenia a vodičovej koncovky do 2,5 mm2</t>
  </si>
  <si>
    <t>-1640047964</t>
  </si>
  <si>
    <t>114</t>
  </si>
  <si>
    <t>354310017400</t>
  </si>
  <si>
    <t>Káblové oko medené lisovacie CU 1,5</t>
  </si>
  <si>
    <t>-448080587</t>
  </si>
  <si>
    <t>115</t>
  </si>
  <si>
    <t>354310017700</t>
  </si>
  <si>
    <t>Káblové oko medené lisovacie CU 2,5</t>
  </si>
  <si>
    <t>-313410815</t>
  </si>
  <si>
    <t>116</t>
  </si>
  <si>
    <t>210100002</t>
  </si>
  <si>
    <t>Ukončenie vodičov v rozvádzač. vrátane zapojenia a vodičovej koncovky do 6 mm2</t>
  </si>
  <si>
    <t>-1244303511</t>
  </si>
  <si>
    <t>117</t>
  </si>
  <si>
    <t>354310017900</t>
  </si>
  <si>
    <t>Káblové oko medené lisovacie CU 4</t>
  </si>
  <si>
    <t>541494435</t>
  </si>
  <si>
    <t>118</t>
  </si>
  <si>
    <t>210110043</t>
  </si>
  <si>
    <t>Spínač zapustený vrátane zapojenia - radenie 5</t>
  </si>
  <si>
    <t>1834848641</t>
  </si>
  <si>
    <t>119</t>
  </si>
  <si>
    <t>345330003300</t>
  </si>
  <si>
    <t>Spínač radenie 5 IP20</t>
  </si>
  <si>
    <t>-2027488985</t>
  </si>
  <si>
    <t>120</t>
  </si>
  <si>
    <t>210111011</t>
  </si>
  <si>
    <t>Domová zásuvka zapustená vrátane zapojenia 10/16 A 250 V 2P + Z</t>
  </si>
  <si>
    <t>-1947514206</t>
  </si>
  <si>
    <t>121</t>
  </si>
  <si>
    <t>345510001900</t>
  </si>
  <si>
    <t>Zásuvka ŠTANDARD 230V/16A, IP20, jednoduchá</t>
  </si>
  <si>
    <t>-581295225</t>
  </si>
  <si>
    <t>122</t>
  </si>
  <si>
    <t>210120402</t>
  </si>
  <si>
    <t xml:space="preserve">Istič  jednopólový do 40 A (do HR na pripojenie Rs.1.III)</t>
  </si>
  <si>
    <t>1169920615</t>
  </si>
  <si>
    <t>123</t>
  </si>
  <si>
    <t>358220007000</t>
  </si>
  <si>
    <t>Istič 1P, charakteristika B, 20 A, 10000 A/10 kA, 1 modul</t>
  </si>
  <si>
    <t>-1031129234</t>
  </si>
  <si>
    <t>124</t>
  </si>
  <si>
    <t>210193070</t>
  </si>
  <si>
    <t>Domova rozvodnica do 12 M pre zapustenú montáž bez sekacích prác</t>
  </si>
  <si>
    <t>-765291472</t>
  </si>
  <si>
    <t>125</t>
  </si>
  <si>
    <t>210193080000</t>
  </si>
  <si>
    <t xml:space="preserve">Domova rozvodnica do 12 M  plastová, zapustená (Rs.1.III)</t>
  </si>
  <si>
    <t>256</t>
  </si>
  <si>
    <t>-270764754</t>
  </si>
  <si>
    <t>126</t>
  </si>
  <si>
    <t>210203040</t>
  </si>
  <si>
    <t>Montáž a zapojenie stropného LED svietidla 3-18 W</t>
  </si>
  <si>
    <t>729057282</t>
  </si>
  <si>
    <t>127</t>
  </si>
  <si>
    <t>348120001500</t>
  </si>
  <si>
    <t>LED svietidlo stropné prisadené teplá biela 9W</t>
  </si>
  <si>
    <t>-1247350376</t>
  </si>
  <si>
    <t>348120002000</t>
  </si>
  <si>
    <t>LED stropné svietidlo prisadené teplá biela 18W</t>
  </si>
  <si>
    <t>-4145297</t>
  </si>
  <si>
    <t>129</t>
  </si>
  <si>
    <t>210800226</t>
  </si>
  <si>
    <t xml:space="preserve">Kábel medený uložený pod omietkou CYKY  450/750 V  3x1,5mm2</t>
  </si>
  <si>
    <t>-432004210</t>
  </si>
  <si>
    <t>130</t>
  </si>
  <si>
    <t>341110000700</t>
  </si>
  <si>
    <t>Kábel medený CYKY 3x1,5 mm2</t>
  </si>
  <si>
    <t>-77883603</t>
  </si>
  <si>
    <t>131</t>
  </si>
  <si>
    <t>210800227</t>
  </si>
  <si>
    <t xml:space="preserve">Kábel medený uložený pod omietkou CYKY  450/750 V  3x2,5mm2</t>
  </si>
  <si>
    <t>-519462294</t>
  </si>
  <si>
    <t>132</t>
  </si>
  <si>
    <t>341110000800</t>
  </si>
  <si>
    <t>Kábel medený CYKY 3x2,5 mm2</t>
  </si>
  <si>
    <t>-130810079</t>
  </si>
  <si>
    <t>133</t>
  </si>
  <si>
    <t>210881176</t>
  </si>
  <si>
    <t xml:space="preserve">Kábel bezhalogénový, medený uložený voľne 1-CHKE-V 0,6/1,0 kV  3x4</t>
  </si>
  <si>
    <t>1699448268</t>
  </si>
  <si>
    <t>134</t>
  </si>
  <si>
    <t>341610021100</t>
  </si>
  <si>
    <t>Kábel medený bezhalogenový 1-CHKE-V 3x4 mm2</t>
  </si>
  <si>
    <t>265891752</t>
  </si>
  <si>
    <t>02 - Miestnosť č. 401</t>
  </si>
  <si>
    <t xml:space="preserve">    769 - Montáže vzduchotechnických zariadení</t>
  </si>
  <si>
    <t>317234410</t>
  </si>
  <si>
    <t>Výmurovka medzi nosníkmi akýmikoľvek tehlami pálenými na akúkoľvek maltu cementovú</t>
  </si>
  <si>
    <t>1388263739</t>
  </si>
  <si>
    <t>"preklad 2x I č. 14" 1,4*0,3*0,15</t>
  </si>
  <si>
    <t>340239235</t>
  </si>
  <si>
    <t>Zamurovanie otvorov plochy nad 1 do 4 m2 tvárnicami YTONG hr. 150 mm (150x599x249)</t>
  </si>
  <si>
    <t>-1823655060</t>
  </si>
  <si>
    <t>"3x nika" 3*0,7*2,1</t>
  </si>
  <si>
    <t>852642433</t>
  </si>
  <si>
    <t>"pre výmenu kanaliz.stupačiek" 0,6*2,95</t>
  </si>
  <si>
    <t>342272102</t>
  </si>
  <si>
    <t>Priečky z tvárnic YTONG hr. 100 mm P2-500 hladkých, na MVC a maltu YTONG (100x249x599)</t>
  </si>
  <si>
    <t>344849591</t>
  </si>
  <si>
    <t>3,45*2,95</t>
  </si>
  <si>
    <t>346481111</t>
  </si>
  <si>
    <t>Zaplentovanie valcovaných nosníkov na stenách rabicovým pletivom</t>
  </si>
  <si>
    <t>-1982906266</t>
  </si>
  <si>
    <t>"preklad 2x I č.14"(0,2+0,3+0,2)*1,4</t>
  </si>
  <si>
    <t>611401311</t>
  </si>
  <si>
    <t>Omietka jednotlivých malých plôch na stropoch s plochou jednotlivo nad 0, 25 do 1 m2</t>
  </si>
  <si>
    <t>1644103615</t>
  </si>
  <si>
    <t>"ryha po vybúr.priečke na chodbe" 1</t>
  </si>
  <si>
    <t>611403399</t>
  </si>
  <si>
    <t>Hrubá výplň rýh v stropoch akoukoľvek maltou, akejkoľvek šírky ryhy</t>
  </si>
  <si>
    <t>1235391704</t>
  </si>
  <si>
    <t>"ryha po vybúr.priečke na chodbe" 1,75*0,15</t>
  </si>
  <si>
    <t>612401391</t>
  </si>
  <si>
    <t>Omietka jednotlivých malých plôch vnútorných stien akoukoľvek maltou nad 0, 25 do 1 m2</t>
  </si>
  <si>
    <t>1926395141</t>
  </si>
  <si>
    <t>"ryhy po vybúr.priečke na chodbe" 2</t>
  </si>
  <si>
    <t>612403399</t>
  </si>
  <si>
    <t>Hrubá výplň rýh na stenách akoukoľvek maltou, akejkoľvek šírky ryhy</t>
  </si>
  <si>
    <t>-118765310</t>
  </si>
  <si>
    <t>"ryhy po vybúr.priečkach" 8*2,95*0,15</t>
  </si>
  <si>
    <t>Začistenie omietok (s dodaním hmoty) okolo dverí</t>
  </si>
  <si>
    <t>2*(1,0+2*2,02)</t>
  </si>
  <si>
    <t>612425931</t>
  </si>
  <si>
    <t>Omietka vápenná vnútorného ostenia dverného štuková</t>
  </si>
  <si>
    <t>-685928715</t>
  </si>
  <si>
    <t>"dvere na chodbe" (1,0+2*2,05)*0,2</t>
  </si>
  <si>
    <t>"pod ker.obklad" 29,36</t>
  </si>
  <si>
    <t>612460212</t>
  </si>
  <si>
    <t>Vnútorná omietka stien vápenná jadrová (hrubá), hr. 15 mm</t>
  </si>
  <si>
    <t>-2083483193</t>
  </si>
  <si>
    <t>"medzi ker. obkladom a podhľadom" 2*(3,45+3,15)*0,4</t>
  </si>
  <si>
    <t>612460221</t>
  </si>
  <si>
    <t>Vnútorná omietka stien vápenná štuková (jemná), hr. 3 mm</t>
  </si>
  <si>
    <t>1757840111</t>
  </si>
  <si>
    <t>3,45*3,25</t>
  </si>
  <si>
    <t>632451441</t>
  </si>
  <si>
    <t>Doplnenie cementového poteru s plochou jednotlivo do 4 m2 a hr. do 40 mm</t>
  </si>
  <si>
    <t>-698507334</t>
  </si>
  <si>
    <t>"po vybúr.priečke na chodbe" 0,15*1,75</t>
  </si>
  <si>
    <t>3,45*3,15</t>
  </si>
  <si>
    <t>553310007800</t>
  </si>
  <si>
    <t>Zárubňa oceľová CgU šxvxhr 900x1970x100 mm P</t>
  </si>
  <si>
    <t>1194524309</t>
  </si>
  <si>
    <t>721171808</t>
  </si>
  <si>
    <t xml:space="preserve">Demontáž potrubia z novodurových rúr odpadového alebo pripojovacieho do D114,  -0,00198 t</t>
  </si>
  <si>
    <t>1230995780</t>
  </si>
  <si>
    <t>722130801</t>
  </si>
  <si>
    <t xml:space="preserve">Demontáž potrubia z oceľových rúrok závitových do DN 25,  -0,00213t</t>
  </si>
  <si>
    <t>-2002470925</t>
  </si>
  <si>
    <t>725110811</t>
  </si>
  <si>
    <t xml:space="preserve">Demontáž záchoda splachovacieho s nádržou,  -0,01933t</t>
  </si>
  <si>
    <t>-24536240</t>
  </si>
  <si>
    <t>725240812</t>
  </si>
  <si>
    <t xml:space="preserve">Demontáž sprchovej vaničky,  -0,02450t</t>
  </si>
  <si>
    <t>-699498107</t>
  </si>
  <si>
    <t xml:space="preserve">Demontáž batérie umývadlovej,  -0,0026t</t>
  </si>
  <si>
    <t>725840870</t>
  </si>
  <si>
    <t xml:space="preserve">Demontáž batérie vaňovej, sprchovej nástennej,  -0,00225t</t>
  </si>
  <si>
    <t>1932888540</t>
  </si>
  <si>
    <t>-1435858250</t>
  </si>
  <si>
    <t>962031132</t>
  </si>
  <si>
    <t xml:space="preserve">Búranie priečok z tehál pálených, plných alebo dutých hr. do 150 mm,  -0,19600t</t>
  </si>
  <si>
    <t>1046988451</t>
  </si>
  <si>
    <t>(2*1,55+1,8+1,0+3,25+1,5+1,75)*2,95-2*0,9*2,02-2*0,7*2,02</t>
  </si>
  <si>
    <t xml:space="preserve">Búranie podkladov pod dlažby, liatych dlažieb a mazanín, betón s poterom al. dlažbou hr.do 100 mm, plochy nad 4 m2  -2,20000t</t>
  </si>
  <si>
    <t>3,45*3,25*0,1</t>
  </si>
  <si>
    <t>963202532</t>
  </si>
  <si>
    <t>971033541</t>
  </si>
  <si>
    <t xml:space="preserve">Vybúranie otvorov v murive tehl. plochy do 1 m2 hr. do 300 mm,  -1,87500t</t>
  </si>
  <si>
    <t>976607853</t>
  </si>
  <si>
    <t>"zväčš. dverí" (1,0-0,7)*2,02*0,3</t>
  </si>
  <si>
    <t>"pre výmenu kanaliz.stupačky" 0,6*2,95</t>
  </si>
  <si>
    <t>971036011</t>
  </si>
  <si>
    <t>Jadrové vrty diamantovými korunkami do D 120 mm do stien - murivo tehlové -0,00018t</t>
  </si>
  <si>
    <t>cm</t>
  </si>
  <si>
    <t>-1024668446</t>
  </si>
  <si>
    <t>"VZT" 40,0</t>
  </si>
  <si>
    <t>971056011</t>
  </si>
  <si>
    <t>Jadrové vrty diamantovými korunkami do D 120 mm do stropov - železobetónových -0,00027t</t>
  </si>
  <si>
    <t>721174515</t>
  </si>
  <si>
    <t>"VZT" 30,0</t>
  </si>
  <si>
    <t>974031664</t>
  </si>
  <si>
    <t xml:space="preserve">Vysekávanie rýh v tehl. murive pre vťahov. nosníkov hĺbke do 150 mm,  -0,04200t</t>
  </si>
  <si>
    <t>-1559630825</t>
  </si>
  <si>
    <t>"preklady nad zväčš.dverami" 2*1,4</t>
  </si>
  <si>
    <t>2*(3,45+3,25)*2,95-1,0*2,05</t>
  </si>
  <si>
    <t>"po obvode v.20cm" 2*(3,45+3,15)*0,2</t>
  </si>
  <si>
    <t>2*(3,45+3,15)+8*0,2</t>
  </si>
  <si>
    <t>3,0+3,0+1,0+1,0+1,0</t>
  </si>
  <si>
    <t>763120010</t>
  </si>
  <si>
    <t>Sadrokartónová inštalačná predstena pre sanitárne zariadenia, jednoduché opláštenie, doska impreg. RBI 12,5 mm</t>
  </si>
  <si>
    <t>1706061837</t>
  </si>
  <si>
    <t>"zvislý kaslík pre stupačku" (0,3+0,5+0,3)*2,95</t>
  </si>
  <si>
    <t>Dvere vnútorné jednokrídlové, šírka 900 mm, výplň DTD doska, povrch CPL laminát M10, mechanicky odolné plné</t>
  </si>
  <si>
    <t>766664911</t>
  </si>
  <si>
    <t>Oprava dverného krídla, vyrezanie otvoru v krídle pre vetranie (viď VZT mriežka)</t>
  </si>
  <si>
    <t>-1602793248</t>
  </si>
  <si>
    <t>0,9+0,8</t>
  </si>
  <si>
    <t>769</t>
  </si>
  <si>
    <t>Montáže vzduchotechnických zariadení</t>
  </si>
  <si>
    <t>769 MP</t>
  </si>
  <si>
    <t>Murárske práce pre VZT (búranie, otvory, prestupy, vyspravenie)</t>
  </si>
  <si>
    <t>592097222</t>
  </si>
  <si>
    <t>769 PM</t>
  </si>
  <si>
    <t>Pomocný drobný materiál pre VZT</t>
  </si>
  <si>
    <t>%</t>
  </si>
  <si>
    <t>1665486111</t>
  </si>
  <si>
    <t>769011220</t>
  </si>
  <si>
    <t>Montáž ventilátora malého do stropu veľkosť: 100</t>
  </si>
  <si>
    <t>587156238</t>
  </si>
  <si>
    <t>429120001200</t>
  </si>
  <si>
    <t>Ventilátor stropný 100</t>
  </si>
  <si>
    <t>614340551</t>
  </si>
  <si>
    <t>769021006</t>
  </si>
  <si>
    <t>Montáž spiro potrubia DN 160-180 (stupačka)</t>
  </si>
  <si>
    <t>2121906050</t>
  </si>
  <si>
    <t>429810000500</t>
  </si>
  <si>
    <t>Potrubie kruhové spiro DN 160</t>
  </si>
  <si>
    <t>-1903969610</t>
  </si>
  <si>
    <t>769021112</t>
  </si>
  <si>
    <t>Montáž ohybnej Al hadice priemeru 100-130 mm</t>
  </si>
  <si>
    <t>1889961323</t>
  </si>
  <si>
    <t>429840000200</t>
  </si>
  <si>
    <t>Hadica ohybná hliníkovo laminátová ALUFLEX MI 102 profi</t>
  </si>
  <si>
    <t>-1251721582</t>
  </si>
  <si>
    <t>769021307</t>
  </si>
  <si>
    <t>Montáž kolena 60° na spiro potrubie DN 160-250</t>
  </si>
  <si>
    <t>146204157</t>
  </si>
  <si>
    <t>429850005600</t>
  </si>
  <si>
    <t>Koleno KS 60˚ DN 160 pre kruhové spiro potrubie</t>
  </si>
  <si>
    <t>532930696</t>
  </si>
  <si>
    <t>769021337</t>
  </si>
  <si>
    <t>Montáž spojky na spiro potrubie DN 160-250</t>
  </si>
  <si>
    <t>-1813004685</t>
  </si>
  <si>
    <t>429850013100</t>
  </si>
  <si>
    <t>Spojka DN 160 pre kruhové spiro potrubie</t>
  </si>
  <si>
    <t>1161227550</t>
  </si>
  <si>
    <t>769021400</t>
  </si>
  <si>
    <t>Montáž T-kusu na spiro potrubie DN 160-250</t>
  </si>
  <si>
    <t>897876930</t>
  </si>
  <si>
    <t>429850010600</t>
  </si>
  <si>
    <t>T-kus DN 160 pre kruhové spiro potrubie</t>
  </si>
  <si>
    <t>-1400848466</t>
  </si>
  <si>
    <t>769025273</t>
  </si>
  <si>
    <t>Montáž spätnej klapky do kruhového potrubia priemeru 160-200 mm</t>
  </si>
  <si>
    <t>-159339081</t>
  </si>
  <si>
    <t>429710068500</t>
  </si>
  <si>
    <t>Klapka spätná, samotiažna PER 160 pre kruhové potrubie</t>
  </si>
  <si>
    <t>319584159</t>
  </si>
  <si>
    <t>769035000</t>
  </si>
  <si>
    <t>Montáž dvernej mriežky do prierezu 0.080 m2</t>
  </si>
  <si>
    <t>-1132522676</t>
  </si>
  <si>
    <t>429720248900</t>
  </si>
  <si>
    <t>Mriežka dverová, hliníková so skrutkami rozmery šxv 300x80 mm</t>
  </si>
  <si>
    <t>795249875</t>
  </si>
  <si>
    <t>769036009</t>
  </si>
  <si>
    <t>Montáž protidažďovej žalúzie prierezu 0.205-0.250 m2</t>
  </si>
  <si>
    <t>1241128256</t>
  </si>
  <si>
    <t>429720036500</t>
  </si>
  <si>
    <t>Žalúzia protidažďová plastová PRG 160 W</t>
  </si>
  <si>
    <t>1149358565</t>
  </si>
  <si>
    <t>998769203</t>
  </si>
  <si>
    <t>Presun hmôt pre montáž vzduchotechnických zariadení v stavbe (objekte) výšky do 24 m</t>
  </si>
  <si>
    <t>-675115119</t>
  </si>
  <si>
    <t>10,868*1,05 'Přepočítané koeficientom množstva</t>
  </si>
  <si>
    <t>135</t>
  </si>
  <si>
    <t>2*(3,45+3,15+0,3)*2,2</t>
  </si>
  <si>
    <t>"otvory" -1,0*2,02</t>
  </si>
  <si>
    <t>"ostenia" (1,0+2*2,05)*0,2</t>
  </si>
  <si>
    <t>136</t>
  </si>
  <si>
    <t>29,36*1,05 'Přepočítané koeficientom množstva</t>
  </si>
  <si>
    <t>137</t>
  </si>
  <si>
    <t>138</t>
  </si>
  <si>
    <t>139</t>
  </si>
  <si>
    <t>140</t>
  </si>
  <si>
    <t>141</t>
  </si>
  <si>
    <t>142</t>
  </si>
  <si>
    <t>-78329922</t>
  </si>
  <si>
    <t>"chodba" 2*(3,3+1,75)*2,95+3,3*1,75</t>
  </si>
  <si>
    <t>143</t>
  </si>
  <si>
    <t>"m.č.401" 5,28+10,868</t>
  </si>
  <si>
    <t>144</t>
  </si>
  <si>
    <t>784410600</t>
  </si>
  <si>
    <t>Vyrovnanie trhlín a nerovností na jemnozrnných povrchoch výšky do 3,80 m</t>
  </si>
  <si>
    <t>-2111698751</t>
  </si>
  <si>
    <t>145</t>
  </si>
  <si>
    <t>146</t>
  </si>
  <si>
    <t>-44935798</t>
  </si>
  <si>
    <t>147</t>
  </si>
  <si>
    <t>148</t>
  </si>
  <si>
    <t>149</t>
  </si>
  <si>
    <t>150</t>
  </si>
  <si>
    <t>151</t>
  </si>
  <si>
    <t>152</t>
  </si>
  <si>
    <t>Krabica univerzálna z PVC pod omietku KU 68-1901,Dxh 73x42 mm, KOPOS</t>
  </si>
  <si>
    <t>153</t>
  </si>
  <si>
    <t>154</t>
  </si>
  <si>
    <t>155</t>
  </si>
  <si>
    <t>156</t>
  </si>
  <si>
    <t>157</t>
  </si>
  <si>
    <t>158</t>
  </si>
  <si>
    <t>210110041</t>
  </si>
  <si>
    <t>Spínač zapustený vrátane zapojenia - radenie 1</t>
  </si>
  <si>
    <t>-470308441</t>
  </si>
  <si>
    <t>159</t>
  </si>
  <si>
    <t>345320000500</t>
  </si>
  <si>
    <t>Vypínač radenie 1 IP20</t>
  </si>
  <si>
    <t>214086269</t>
  </si>
  <si>
    <t>160</t>
  </si>
  <si>
    <t>-503685952</t>
  </si>
  <si>
    <t>161</t>
  </si>
  <si>
    <t>Spínač radenie 5 IP 20</t>
  </si>
  <si>
    <t>-136882471</t>
  </si>
  <si>
    <t>162</t>
  </si>
  <si>
    <t>163</t>
  </si>
  <si>
    <t>164</t>
  </si>
  <si>
    <t xml:space="preserve">Istič  jednopólový do 40 A (do HR na pripojenie Rs.2.IV)</t>
  </si>
  <si>
    <t>165</t>
  </si>
  <si>
    <t>166</t>
  </si>
  <si>
    <t>1012717907</t>
  </si>
  <si>
    <t>167</t>
  </si>
  <si>
    <t xml:space="preserve">Domova rozvodnica do 12 M  plastová, zapustená (Rs.2.IV)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</si>
  <si>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</si>
  <si>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</si>
  <si>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</si>
  <si>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</si>
  <si>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</si>
  <si>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</si>
  <si>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</si>
  <si>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</si>
  <si>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</si>
  <si>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03 - Miestnosť č. 301</t>
  </si>
  <si>
    <t>765418795</t>
  </si>
  <si>
    <t>"ryhy po vybúr.priečkach" 6*2,95*0,15</t>
  </si>
  <si>
    <t>"dvere na strane chodby" (1,0+2*2,05)*0,2</t>
  </si>
  <si>
    <t>-524213468</t>
  </si>
  <si>
    <t>(2*1,55+1,8+1,0+3,25+1,5)*2,95-0,9*2,02-2*0,7*2,02</t>
  </si>
  <si>
    <t>-1489722288</t>
  </si>
  <si>
    <t>3,5+3,5+1,0+1,0+1,0</t>
  </si>
  <si>
    <t>581900249</t>
  </si>
  <si>
    <t>-1017809554</t>
  </si>
  <si>
    <t>214439788</t>
  </si>
  <si>
    <t>5,28+10,868</t>
  </si>
  <si>
    <t>-644708931</t>
  </si>
  <si>
    <t xml:space="preserve">Istič  jednopólový do 40 A (do HR na pripojenie Rs.2.III)</t>
  </si>
  <si>
    <t>-891463892</t>
  </si>
  <si>
    <t xml:space="preserve">Domova rozvodnica do 12 M  plastová, zapustená (Rs.2.III)</t>
  </si>
  <si>
    <t>04 - Miestnosť č. 402</t>
  </si>
  <si>
    <t>340239238</t>
  </si>
  <si>
    <t>Zamurovanie otvorov plochy nad 1 do 4 m2 tvárnicami YTONG hr. 300 mm (300x499x249)</t>
  </si>
  <si>
    <t>-444897731</t>
  </si>
  <si>
    <t>0,8*2,1</t>
  </si>
  <si>
    <t>286443932</t>
  </si>
  <si>
    <t>"ryhy po vybúr.priečkach" 4*2,95*0,15</t>
  </si>
  <si>
    <t>"pod ker.obklad" 19,366</t>
  </si>
  <si>
    <t>"medzi ker. obkladom a podhľadom" 2*(2,9+2,05)*0,4</t>
  </si>
  <si>
    <t>"zamurov.dvere zo strany chodby" 0,8*2,1</t>
  </si>
  <si>
    <t>2,9*2,05</t>
  </si>
  <si>
    <t>"D100 a D70" 2*3,0</t>
  </si>
  <si>
    <t>1109355168</t>
  </si>
  <si>
    <t>(2,9+1,04+0,92)*2,95-2*0,7*2,02</t>
  </si>
  <si>
    <t>2,9*2,05*0,1</t>
  </si>
  <si>
    <t>-868473368</t>
  </si>
  <si>
    <t>"VZT" 40,0+15,0</t>
  </si>
  <si>
    <t>2*(2,9+2,05)*2,95-1,0*2,02-2*0,7*2,02</t>
  </si>
  <si>
    <t>"po obvode v.20cm" 2*(2,9+2,05)*0,2</t>
  </si>
  <si>
    <t>2*(2,9+2,05)+5*0,2</t>
  </si>
  <si>
    <t>3,5+3,5+2,0+1,0+2,0</t>
  </si>
  <si>
    <t>769021000</t>
  </si>
  <si>
    <t>Montáž spiro potrubia do DN 100</t>
  </si>
  <si>
    <t>1498251862</t>
  </si>
  <si>
    <t>429810000200</t>
  </si>
  <si>
    <t>Potrubie kruhové spiro DN 100</t>
  </si>
  <si>
    <t>-1065809529</t>
  </si>
  <si>
    <t>769021334</t>
  </si>
  <si>
    <t>Montáž spojky na spiro potrubie DN 80-150</t>
  </si>
  <si>
    <t>2110115269</t>
  </si>
  <si>
    <t>429850012700</t>
  </si>
  <si>
    <t>Spojka DN 100 pre kruhové spiro potrubie</t>
  </si>
  <si>
    <t>-1242572454</t>
  </si>
  <si>
    <t>769025270</t>
  </si>
  <si>
    <t>Montáž spätnej klapky do kruhového potrubia priemeru 100-150 mm</t>
  </si>
  <si>
    <t>609288262</t>
  </si>
  <si>
    <t>429710068200</t>
  </si>
  <si>
    <t>Klapka spätná, samotiažna PER 100 pre kruhové potrubie</t>
  </si>
  <si>
    <t>-335135307</t>
  </si>
  <si>
    <t>769036000</t>
  </si>
  <si>
    <t>Montáž protidažďovej žalúzie do prierezu 0.100 m2</t>
  </si>
  <si>
    <t>-1492462506</t>
  </si>
  <si>
    <t>429720036550</t>
  </si>
  <si>
    <t>Žalúzia protidažďová plastová PRG 100</t>
  </si>
  <si>
    <t>-1675410107</t>
  </si>
  <si>
    <t>5,945*1,05 'Přepočítané koeficientom množstva</t>
  </si>
  <si>
    <t>2*(2,9+2,05)*2,2</t>
  </si>
  <si>
    <t>"otvory" -1,0*2,02-0,7*2,02</t>
  </si>
  <si>
    <t>19,366*1,05 'Přepočítané koeficientom množstva</t>
  </si>
  <si>
    <t xml:space="preserve">Istič  jednopólový do 40 A (do HR na pripojenie Rs.1.IV)</t>
  </si>
  <si>
    <t xml:space="preserve">Domova rozvodnica do 12 M  plastová, zapustená (Rs.1.IV)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</si>
</sst>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ht="24.96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6</v>
      </c>
    </row>
    <row r="5" ht="12" customHeight="1">
      <c r="B5" s="19"/>
      <c r="C5" s="20"/>
      <c r="D5" s="24" t="s">
        <v>11</v>
      </c>
      <c r="E5" s="20"/>
      <c r="F5" s="20"/>
      <c r="G5" s="20"/>
      <c r="H5" s="20"/>
      <c r="I5" s="20"/>
      <c r="J5" s="20"/>
      <c r="K5" s="25" t="s">
        <v>12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13</v>
      </c>
      <c r="BS5" s="15" t="s">
        <v>6</v>
      </c>
    </row>
    <row r="6" ht="36.96" customHeight="1">
      <c r="B6" s="19"/>
      <c r="C6" s="20"/>
      <c r="D6" s="27" t="s">
        <v>14</v>
      </c>
      <c r="E6" s="20"/>
      <c r="F6" s="20"/>
      <c r="G6" s="20"/>
      <c r="H6" s="20"/>
      <c r="I6" s="20"/>
      <c r="J6" s="20"/>
      <c r="K6" s="28" t="s">
        <v>15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16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17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18</v>
      </c>
      <c r="E8" s="20"/>
      <c r="F8" s="20"/>
      <c r="G8" s="20"/>
      <c r="H8" s="20"/>
      <c r="I8" s="20"/>
      <c r="J8" s="20"/>
      <c r="K8" s="25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20</v>
      </c>
      <c r="AL8" s="20"/>
      <c r="AM8" s="20"/>
      <c r="AN8" s="31" t="s">
        <v>21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23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23</v>
      </c>
      <c r="AL13" s="20"/>
      <c r="AM13" s="20"/>
      <c r="AN13" s="32" t="s">
        <v>27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25</v>
      </c>
      <c r="AL14" s="20"/>
      <c r="AM14" s="20"/>
      <c r="AN14" s="32" t="s">
        <v>27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23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25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31</v>
      </c>
    </row>
    <row r="19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23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31</v>
      </c>
    </row>
    <row r="20" ht="18.48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39</v>
      </c>
      <c r="E29" s="44"/>
      <c r="F29" s="30" t="s">
        <v>40</v>
      </c>
      <c r="G29" s="44"/>
      <c r="H29" s="44"/>
      <c r="I29" s="44"/>
      <c r="J29" s="44"/>
      <c r="K29" s="44"/>
      <c r="L29" s="45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2" customFormat="1" ht="14.4" customHeight="1">
      <c r="B30" s="43"/>
      <c r="C30" s="44"/>
      <c r="D30" s="44"/>
      <c r="E30" s="44"/>
      <c r="F30" s="30" t="s">
        <v>41</v>
      </c>
      <c r="G30" s="44"/>
      <c r="H30" s="44"/>
      <c r="I30" s="44"/>
      <c r="J30" s="44"/>
      <c r="K30" s="44"/>
      <c r="L30" s="45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2" customFormat="1" ht="14.4" customHeight="1">
      <c r="B31" s="43"/>
      <c r="C31" s="44"/>
      <c r="D31" s="44"/>
      <c r="E31" s="44"/>
      <c r="F31" s="30" t="s">
        <v>42</v>
      </c>
      <c r="G31" s="44"/>
      <c r="H31" s="44"/>
      <c r="I31" s="44"/>
      <c r="J31" s="44"/>
      <c r="K31" s="44"/>
      <c r="L31" s="45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2" customFormat="1" ht="14.4" customHeight="1">
      <c r="B32" s="43"/>
      <c r="C32" s="44"/>
      <c r="D32" s="44"/>
      <c r="E32" s="44"/>
      <c r="F32" s="30" t="s">
        <v>43</v>
      </c>
      <c r="G32" s="44"/>
      <c r="H32" s="44"/>
      <c r="I32" s="44"/>
      <c r="J32" s="44"/>
      <c r="K32" s="44"/>
      <c r="L32" s="45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2" customFormat="1" ht="14.4" customHeight="1">
      <c r="B33" s="43"/>
      <c r="C33" s="44"/>
      <c r="D33" s="44"/>
      <c r="E33" s="44"/>
      <c r="F33" s="30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1" customFormat="1" ht="14.4" customHeight="1">
      <c r="B49" s="36"/>
      <c r="C49" s="37"/>
      <c r="D49" s="56" t="s">
        <v>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49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1" customFormat="1">
      <c r="B60" s="36"/>
      <c r="C60" s="37"/>
      <c r="D60" s="58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50</v>
      </c>
      <c r="AI60" s="39"/>
      <c r="AJ60" s="39"/>
      <c r="AK60" s="39"/>
      <c r="AL60" s="39"/>
      <c r="AM60" s="58" t="s">
        <v>51</v>
      </c>
      <c r="AN60" s="39"/>
      <c r="AO60" s="39"/>
      <c r="AP60" s="37"/>
      <c r="AQ60" s="37"/>
      <c r="AR60" s="41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1" customFormat="1">
      <c r="B64" s="36"/>
      <c r="C64" s="37"/>
      <c r="D64" s="56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53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1" customFormat="1">
      <c r="B75" s="36"/>
      <c r="C75" s="37"/>
      <c r="D75" s="58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50</v>
      </c>
      <c r="AI75" s="39"/>
      <c r="AJ75" s="39"/>
      <c r="AK75" s="39"/>
      <c r="AL75" s="39"/>
      <c r="AM75" s="58" t="s">
        <v>51</v>
      </c>
      <c r="AN75" s="39"/>
      <c r="AO75" s="39"/>
      <c r="AP75" s="37"/>
      <c r="AQ75" s="37"/>
      <c r="AR75" s="41"/>
    </row>
    <row r="76" s="1" customForma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="1" customFormat="1" ht="6.96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="1" customFormat="1" ht="6.96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="1" customFormat="1" ht="24.96" customHeight="1">
      <c r="B82" s="36"/>
      <c r="C82" s="21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="3" customFormat="1" ht="12" customHeight="1">
      <c r="B84" s="63"/>
      <c r="C84" s="30" t="s">
        <v>11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1342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="4" customFormat="1" ht="36.96" customHeight="1">
      <c r="B85" s="66"/>
      <c r="C85" s="67" t="s">
        <v>14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Vytvorenie bezbariérového prostredia v hygienických zariadeniach ZSS Senica - zmena č. 1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="1" customFormat="1" ht="12" customHeight="1">
      <c r="B87" s="36"/>
      <c r="C87" s="30" t="s">
        <v>18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>Senica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20</v>
      </c>
      <c r="AJ87" s="37"/>
      <c r="AK87" s="37"/>
      <c r="AL87" s="37"/>
      <c r="AM87" s="72" t="str">
        <f>IF(AN8= "","",AN8)</f>
        <v>24. 6. 2019</v>
      </c>
      <c r="AN87" s="72"/>
      <c r="AO87" s="37"/>
      <c r="AP87" s="37"/>
      <c r="AQ87" s="37"/>
      <c r="AR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="1" customFormat="1" ht="15.15" customHeight="1">
      <c r="B89" s="36"/>
      <c r="C89" s="30" t="s">
        <v>22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Mesto Senica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73" t="str">
        <f>IF(E17="","",E17)</f>
        <v>Ing. Mária Kucbelová</v>
      </c>
      <c r="AN89" s="64"/>
      <c r="AO89" s="64"/>
      <c r="AP89" s="64"/>
      <c r="AQ89" s="37"/>
      <c r="AR89" s="41"/>
      <c r="AS89" s="74" t="s">
        <v>55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="1" customFormat="1" ht="15.15" customHeight="1"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73" t="str">
        <f>IF(E20="","",E20)</f>
        <v>Ing. Juraj Havetta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="1" customFormat="1" ht="29.28" customHeight="1">
      <c r="B92" s="36"/>
      <c r="C92" s="86" t="s">
        <v>56</v>
      </c>
      <c r="D92" s="87"/>
      <c r="E92" s="87"/>
      <c r="F92" s="87"/>
      <c r="G92" s="87"/>
      <c r="H92" s="88"/>
      <c r="I92" s="89" t="s">
        <v>57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58</v>
      </c>
      <c r="AH92" s="87"/>
      <c r="AI92" s="87"/>
      <c r="AJ92" s="87"/>
      <c r="AK92" s="87"/>
      <c r="AL92" s="87"/>
      <c r="AM92" s="87"/>
      <c r="AN92" s="89" t="s">
        <v>59</v>
      </c>
      <c r="AO92" s="87"/>
      <c r="AP92" s="91"/>
      <c r="AQ92" s="92" t="s">
        <v>60</v>
      </c>
      <c r="AR92" s="41"/>
      <c r="AS92" s="93" t="s">
        <v>61</v>
      </c>
      <c r="AT92" s="94" t="s">
        <v>62</v>
      </c>
      <c r="AU92" s="94" t="s">
        <v>63</v>
      </c>
      <c r="AV92" s="94" t="s">
        <v>64</v>
      </c>
      <c r="AW92" s="94" t="s">
        <v>65</v>
      </c>
      <c r="AX92" s="94" t="s">
        <v>66</v>
      </c>
      <c r="AY92" s="94" t="s">
        <v>67</v>
      </c>
      <c r="AZ92" s="94" t="s">
        <v>68</v>
      </c>
      <c r="BA92" s="94" t="s">
        <v>69</v>
      </c>
      <c r="BB92" s="94" t="s">
        <v>70</v>
      </c>
      <c r="BC92" s="94" t="s">
        <v>71</v>
      </c>
      <c r="BD92" s="95" t="s">
        <v>72</v>
      </c>
    </row>
    <row r="93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="5" customFormat="1" ht="32.4" customHeight="1">
      <c r="B94" s="99"/>
      <c r="C94" s="100" t="s">
        <v>73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ROUND(SUM(AG95:AG98),2)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ROUND(SUM(AS95:AS98),2)</f>
        <v>0</v>
      </c>
      <c r="AT94" s="107">
        <f>ROUND(SUM(AV94:AW94),2)</f>
        <v>0</v>
      </c>
      <c r="AU94" s="108">
        <f>ROUND(SUM(AU95:AU98),5)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ROUND(SUM(AZ95:AZ98),2)</f>
        <v>0</v>
      </c>
      <c r="BA94" s="107">
        <f>ROUND(SUM(BA95:BA98),2)</f>
        <v>0</v>
      </c>
      <c r="BB94" s="107">
        <f>ROUND(SUM(BB95:BB98),2)</f>
        <v>0</v>
      </c>
      <c r="BC94" s="107">
        <f>ROUND(SUM(BC95:BC98),2)</f>
        <v>0</v>
      </c>
      <c r="BD94" s="109">
        <f>ROUND(SUM(BD95:BD98),2)</f>
        <v>0</v>
      </c>
      <c r="BS94" s="110" t="s">
        <v>74</v>
      </c>
      <c r="BT94" s="110" t="s">
        <v>75</v>
      </c>
      <c r="BU94" s="111" t="s">
        <v>76</v>
      </c>
      <c r="BV94" s="110" t="s">
        <v>77</v>
      </c>
      <c r="BW94" s="110" t="s">
        <v>5</v>
      </c>
      <c r="BX94" s="110" t="s">
        <v>78</v>
      </c>
      <c r="CL94" s="110" t="s">
        <v>1</v>
      </c>
    </row>
    <row r="95" s="6" customFormat="1" ht="16.5" customHeight="1">
      <c r="A95" s="112" t="s">
        <v>79</v>
      </c>
      <c r="B95" s="113"/>
      <c r="C95" s="114"/>
      <c r="D95" s="115" t="s">
        <v>80</v>
      </c>
      <c r="E95" s="115"/>
      <c r="F95" s="115"/>
      <c r="G95" s="115"/>
      <c r="H95" s="115"/>
      <c r="I95" s="116"/>
      <c r="J95" s="115" t="s">
        <v>81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'01 - Miestnosť č. 302'!J30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82</v>
      </c>
      <c r="AR95" s="119"/>
      <c r="AS95" s="120">
        <v>0</v>
      </c>
      <c r="AT95" s="121">
        <f>ROUND(SUM(AV95:AW95),2)</f>
        <v>0</v>
      </c>
      <c r="AU95" s="122">
        <f>'01 - Miestnosť č. 302'!P135</f>
        <v>0</v>
      </c>
      <c r="AV95" s="121">
        <f>'01 - Miestnosť č. 302'!J33</f>
        <v>0</v>
      </c>
      <c r="AW95" s="121">
        <f>'01 - Miestnosť č. 302'!J34</f>
        <v>0</v>
      </c>
      <c r="AX95" s="121">
        <f>'01 - Miestnosť č. 302'!J35</f>
        <v>0</v>
      </c>
      <c r="AY95" s="121">
        <f>'01 - Miestnosť č. 302'!J36</f>
        <v>0</v>
      </c>
      <c r="AZ95" s="121">
        <f>'01 - Miestnosť č. 302'!F33</f>
        <v>0</v>
      </c>
      <c r="BA95" s="121">
        <f>'01 - Miestnosť č. 302'!F34</f>
        <v>0</v>
      </c>
      <c r="BB95" s="121">
        <f>'01 - Miestnosť č. 302'!F35</f>
        <v>0</v>
      </c>
      <c r="BC95" s="121">
        <f>'01 - Miestnosť č. 302'!F36</f>
        <v>0</v>
      </c>
      <c r="BD95" s="123">
        <f>'01 - Miestnosť č. 302'!F37</f>
        <v>0</v>
      </c>
      <c r="BT95" s="124" t="s">
        <v>83</v>
      </c>
      <c r="BV95" s="124" t="s">
        <v>77</v>
      </c>
      <c r="BW95" s="124" t="s">
        <v>84</v>
      </c>
      <c r="BX95" s="124" t="s">
        <v>5</v>
      </c>
      <c r="CL95" s="124" t="s">
        <v>1</v>
      </c>
      <c r="CM95" s="124" t="s">
        <v>75</v>
      </c>
    </row>
    <row r="96" s="6" customFormat="1" ht="16.5" customHeight="1">
      <c r="A96" s="112" t="s">
        <v>79</v>
      </c>
      <c r="B96" s="113"/>
      <c r="C96" s="114"/>
      <c r="D96" s="115" t="s">
        <v>85</v>
      </c>
      <c r="E96" s="115"/>
      <c r="F96" s="115"/>
      <c r="G96" s="115"/>
      <c r="H96" s="115"/>
      <c r="I96" s="116"/>
      <c r="J96" s="115" t="s">
        <v>86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7">
        <f>'02 - Miestnosť č. 401'!J30</f>
        <v>0</v>
      </c>
      <c r="AH96" s="116"/>
      <c r="AI96" s="116"/>
      <c r="AJ96" s="116"/>
      <c r="AK96" s="116"/>
      <c r="AL96" s="116"/>
      <c r="AM96" s="116"/>
      <c r="AN96" s="117">
        <f>SUM(AG96,AT96)</f>
        <v>0</v>
      </c>
      <c r="AO96" s="116"/>
      <c r="AP96" s="116"/>
      <c r="AQ96" s="118" t="s">
        <v>82</v>
      </c>
      <c r="AR96" s="119"/>
      <c r="AS96" s="120">
        <v>0</v>
      </c>
      <c r="AT96" s="121">
        <f>ROUND(SUM(AV96:AW96),2)</f>
        <v>0</v>
      </c>
      <c r="AU96" s="122">
        <f>'02 - Miestnosť č. 401'!P136</f>
        <v>0</v>
      </c>
      <c r="AV96" s="121">
        <f>'02 - Miestnosť č. 401'!J33</f>
        <v>0</v>
      </c>
      <c r="AW96" s="121">
        <f>'02 - Miestnosť č. 401'!J34</f>
        <v>0</v>
      </c>
      <c r="AX96" s="121">
        <f>'02 - Miestnosť č. 401'!J35</f>
        <v>0</v>
      </c>
      <c r="AY96" s="121">
        <f>'02 - Miestnosť č. 401'!J36</f>
        <v>0</v>
      </c>
      <c r="AZ96" s="121">
        <f>'02 - Miestnosť č. 401'!F33</f>
        <v>0</v>
      </c>
      <c r="BA96" s="121">
        <f>'02 - Miestnosť č. 401'!F34</f>
        <v>0</v>
      </c>
      <c r="BB96" s="121">
        <f>'02 - Miestnosť č. 401'!F35</f>
        <v>0</v>
      </c>
      <c r="BC96" s="121">
        <f>'02 - Miestnosť č. 401'!F36</f>
        <v>0</v>
      </c>
      <c r="BD96" s="123">
        <f>'02 - Miestnosť č. 401'!F37</f>
        <v>0</v>
      </c>
      <c r="BT96" s="124" t="s">
        <v>83</v>
      </c>
      <c r="BV96" s="124" t="s">
        <v>77</v>
      </c>
      <c r="BW96" s="124" t="s">
        <v>87</v>
      </c>
      <c r="BX96" s="124" t="s">
        <v>5</v>
      </c>
      <c r="CL96" s="124" t="s">
        <v>1</v>
      </c>
      <c r="CM96" s="124" t="s">
        <v>75</v>
      </c>
    </row>
    <row r="97" s="6" customFormat="1" ht="16.5" customHeight="1">
      <c r="A97" s="112" t="s">
        <v>79</v>
      </c>
      <c r="B97" s="113"/>
      <c r="C97" s="114"/>
      <c r="D97" s="115" t="s">
        <v>88</v>
      </c>
      <c r="E97" s="115"/>
      <c r="F97" s="115"/>
      <c r="G97" s="115"/>
      <c r="H97" s="115"/>
      <c r="I97" s="116"/>
      <c r="J97" s="115" t="s">
        <v>89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'03 - Miestnosť č. 301'!J30</f>
        <v>0</v>
      </c>
      <c r="AH97" s="116"/>
      <c r="AI97" s="116"/>
      <c r="AJ97" s="116"/>
      <c r="AK97" s="116"/>
      <c r="AL97" s="116"/>
      <c r="AM97" s="116"/>
      <c r="AN97" s="117">
        <f>SUM(AG97,AT97)</f>
        <v>0</v>
      </c>
      <c r="AO97" s="116"/>
      <c r="AP97" s="116"/>
      <c r="AQ97" s="118" t="s">
        <v>82</v>
      </c>
      <c r="AR97" s="119"/>
      <c r="AS97" s="120">
        <v>0</v>
      </c>
      <c r="AT97" s="121">
        <f>ROUND(SUM(AV97:AW97),2)</f>
        <v>0</v>
      </c>
      <c r="AU97" s="122">
        <f>'03 - Miestnosť č. 301'!P136</f>
        <v>0</v>
      </c>
      <c r="AV97" s="121">
        <f>'03 - Miestnosť č. 301'!J33</f>
        <v>0</v>
      </c>
      <c r="AW97" s="121">
        <f>'03 - Miestnosť č. 301'!J34</f>
        <v>0</v>
      </c>
      <c r="AX97" s="121">
        <f>'03 - Miestnosť č. 301'!J35</f>
        <v>0</v>
      </c>
      <c r="AY97" s="121">
        <f>'03 - Miestnosť č. 301'!J36</f>
        <v>0</v>
      </c>
      <c r="AZ97" s="121">
        <f>'03 - Miestnosť č. 301'!F33</f>
        <v>0</v>
      </c>
      <c r="BA97" s="121">
        <f>'03 - Miestnosť č. 301'!F34</f>
        <v>0</v>
      </c>
      <c r="BB97" s="121">
        <f>'03 - Miestnosť č. 301'!F35</f>
        <v>0</v>
      </c>
      <c r="BC97" s="121">
        <f>'03 - Miestnosť č. 301'!F36</f>
        <v>0</v>
      </c>
      <c r="BD97" s="123">
        <f>'03 - Miestnosť č. 301'!F37</f>
        <v>0</v>
      </c>
      <c r="BT97" s="124" t="s">
        <v>83</v>
      </c>
      <c r="BV97" s="124" t="s">
        <v>77</v>
      </c>
      <c r="BW97" s="124" t="s">
        <v>90</v>
      </c>
      <c r="BX97" s="124" t="s">
        <v>5</v>
      </c>
      <c r="CL97" s="124" t="s">
        <v>1</v>
      </c>
      <c r="CM97" s="124" t="s">
        <v>75</v>
      </c>
    </row>
    <row r="98" s="6" customFormat="1" ht="16.5" customHeight="1">
      <c r="A98" s="112" t="s">
        <v>79</v>
      </c>
      <c r="B98" s="113"/>
      <c r="C98" s="114"/>
      <c r="D98" s="115" t="s">
        <v>91</v>
      </c>
      <c r="E98" s="115"/>
      <c r="F98" s="115"/>
      <c r="G98" s="115"/>
      <c r="H98" s="115"/>
      <c r="I98" s="116"/>
      <c r="J98" s="115" t="s">
        <v>92</v>
      </c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7">
        <f>'04 - Miestnosť č. 402'!J30</f>
        <v>0</v>
      </c>
      <c r="AH98" s="116"/>
      <c r="AI98" s="116"/>
      <c r="AJ98" s="116"/>
      <c r="AK98" s="116"/>
      <c r="AL98" s="116"/>
      <c r="AM98" s="116"/>
      <c r="AN98" s="117">
        <f>SUM(AG98,AT98)</f>
        <v>0</v>
      </c>
      <c r="AO98" s="116"/>
      <c r="AP98" s="116"/>
      <c r="AQ98" s="118" t="s">
        <v>82</v>
      </c>
      <c r="AR98" s="119"/>
      <c r="AS98" s="125">
        <v>0</v>
      </c>
      <c r="AT98" s="126">
        <f>ROUND(SUM(AV98:AW98),2)</f>
        <v>0</v>
      </c>
      <c r="AU98" s="127">
        <f>'04 - Miestnosť č. 402'!P136</f>
        <v>0</v>
      </c>
      <c r="AV98" s="126">
        <f>'04 - Miestnosť č. 402'!J33</f>
        <v>0</v>
      </c>
      <c r="AW98" s="126">
        <f>'04 - Miestnosť č. 402'!J34</f>
        <v>0</v>
      </c>
      <c r="AX98" s="126">
        <f>'04 - Miestnosť č. 402'!J35</f>
        <v>0</v>
      </c>
      <c r="AY98" s="126">
        <f>'04 - Miestnosť č. 402'!J36</f>
        <v>0</v>
      </c>
      <c r="AZ98" s="126">
        <f>'04 - Miestnosť č. 402'!F33</f>
        <v>0</v>
      </c>
      <c r="BA98" s="126">
        <f>'04 - Miestnosť č. 402'!F34</f>
        <v>0</v>
      </c>
      <c r="BB98" s="126">
        <f>'04 - Miestnosť č. 402'!F35</f>
        <v>0</v>
      </c>
      <c r="BC98" s="126">
        <f>'04 - Miestnosť č. 402'!F36</f>
        <v>0</v>
      </c>
      <c r="BD98" s="128">
        <f>'04 - Miestnosť č. 402'!F37</f>
        <v>0</v>
      </c>
      <c r="BT98" s="124" t="s">
        <v>83</v>
      </c>
      <c r="BV98" s="124" t="s">
        <v>77</v>
      </c>
      <c r="BW98" s="124" t="s">
        <v>93</v>
      </c>
      <c r="BX98" s="124" t="s">
        <v>5</v>
      </c>
      <c r="CL98" s="124" t="s">
        <v>1</v>
      </c>
      <c r="CM98" s="124" t="s">
        <v>75</v>
      </c>
    </row>
    <row r="99" s="1" customFormat="1" ht="30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1"/>
    </row>
    <row r="100" s="1" customFormat="1" ht="6.96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41"/>
    </row>
  </sheetData>
  <sheetProtection sheet="1" formatColumns="0" formatRows="0" objects="1" scenarios="1" spinCount="100000" saltValue="Fzmi0TtFu7cC5aYSn0cKFhPB4rU0TTOIYq8wEmccOQrQ9Ow/89K5yCiPfAj315YMeo2RCRtWIvOtkIdK5WlTOA==" hashValue="dv4bTBKCoVcnIbDOMggBzmbE5OhG5XdqakrMB2X/zNPe6V3zZkpKkCZWTHt91dy3H4Q3CCbr6aLFizLkwPyDEA==" algorithmName="SHA-512" password="CC35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01 - Miestnosť č. 302'!C2" display="/"/>
    <hyperlink ref="A96" location="'02 - Miestnosť č. 401'!C2" display="/"/>
    <hyperlink ref="A97" location="'03 - Miestnosť č. 301'!C2" display="/"/>
    <hyperlink ref="A98" location="'04 - Miestnosť č. 402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84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75</v>
      </c>
    </row>
    <row r="4" ht="24.96" customHeight="1">
      <c r="B4" s="18"/>
      <c r="D4" s="133" t="s">
        <v>94</v>
      </c>
      <c r="L4" s="18"/>
      <c r="M4" s="134" t="s">
        <v>9</v>
      </c>
      <c r="AT4" s="15" t="s">
        <v>4</v>
      </c>
    </row>
    <row r="5" ht="6.96" customHeight="1">
      <c r="B5" s="18"/>
      <c r="L5" s="18"/>
    </row>
    <row r="6" ht="12" customHeight="1">
      <c r="B6" s="18"/>
      <c r="D6" s="135" t="s">
        <v>14</v>
      </c>
      <c r="L6" s="18"/>
    </row>
    <row r="7" ht="16.5" customHeight="1">
      <c r="B7" s="18"/>
      <c r="E7" s="136" t="str">
        <f>'Rekapitulácia stavby'!K6</f>
        <v>Vytvorenie bezbariérového prostredia v hygienických zariadeniach ZSS Senica - zmena č. 1</v>
      </c>
      <c r="F7" s="135"/>
      <c r="G7" s="135"/>
      <c r="H7" s="135"/>
      <c r="L7" s="18"/>
    </row>
    <row r="8" s="1" customFormat="1" ht="12" customHeight="1">
      <c r="B8" s="41"/>
      <c r="D8" s="135" t="s">
        <v>95</v>
      </c>
      <c r="I8" s="137"/>
      <c r="L8" s="41"/>
    </row>
    <row r="9" s="1" customFormat="1" ht="36.96" customHeight="1">
      <c r="B9" s="41"/>
      <c r="E9" s="138" t="s">
        <v>96</v>
      </c>
      <c r="F9" s="1"/>
      <c r="G9" s="1"/>
      <c r="H9" s="1"/>
      <c r="I9" s="137"/>
      <c r="L9" s="41"/>
    </row>
    <row r="10" s="1" customFormat="1">
      <c r="B10" s="41"/>
      <c r="I10" s="137"/>
      <c r="L10" s="41"/>
    </row>
    <row r="11" s="1" customFormat="1" ht="12" customHeight="1">
      <c r="B11" s="41"/>
      <c r="D11" s="135" t="s">
        <v>16</v>
      </c>
      <c r="F11" s="139" t="s">
        <v>1</v>
      </c>
      <c r="I11" s="140" t="s">
        <v>17</v>
      </c>
      <c r="J11" s="139" t="s">
        <v>1</v>
      </c>
      <c r="L11" s="41"/>
    </row>
    <row r="12" s="1" customFormat="1" ht="12" customHeight="1">
      <c r="B12" s="41"/>
      <c r="D12" s="135" t="s">
        <v>18</v>
      </c>
      <c r="F12" s="139" t="s">
        <v>19</v>
      </c>
      <c r="I12" s="140" t="s">
        <v>20</v>
      </c>
      <c r="J12" s="141" t="str">
        <f>'Rekapitulácia stavby'!AN8</f>
        <v>24. 6. 2019</v>
      </c>
      <c r="L12" s="41"/>
    </row>
    <row r="13" s="1" customFormat="1" ht="10.8" customHeight="1">
      <c r="B13" s="41"/>
      <c r="I13" s="137"/>
      <c r="L13" s="41"/>
    </row>
    <row r="14" s="1" customFormat="1" ht="12" customHeight="1">
      <c r="B14" s="41"/>
      <c r="D14" s="135" t="s">
        <v>22</v>
      </c>
      <c r="I14" s="140" t="s">
        <v>23</v>
      </c>
      <c r="J14" s="139" t="s">
        <v>1</v>
      </c>
      <c r="L14" s="41"/>
    </row>
    <row r="15" s="1" customFormat="1" ht="18" customHeight="1">
      <c r="B15" s="41"/>
      <c r="E15" s="139" t="s">
        <v>24</v>
      </c>
      <c r="I15" s="140" t="s">
        <v>25</v>
      </c>
      <c r="J15" s="139" t="s">
        <v>1</v>
      </c>
      <c r="L15" s="41"/>
    </row>
    <row r="16" s="1" customFormat="1" ht="6.96" customHeight="1">
      <c r="B16" s="41"/>
      <c r="I16" s="137"/>
      <c r="L16" s="41"/>
    </row>
    <row r="17" s="1" customFormat="1" ht="12" customHeight="1">
      <c r="B17" s="41"/>
      <c r="D17" s="135" t="s">
        <v>26</v>
      </c>
      <c r="I17" s="140" t="s">
        <v>23</v>
      </c>
      <c r="J17" s="31" t="str">
        <f>'Rekapitulácia stavby'!AN13</f>
        <v>Vyplň údaj</v>
      </c>
      <c r="L17" s="41"/>
    </row>
    <row r="18" s="1" customFormat="1" ht="18" customHeight="1">
      <c r="B18" s="41"/>
      <c r="E18" s="31" t="str">
        <f>'Rekapitulácia stavby'!E14</f>
        <v>Vyplň údaj</v>
      </c>
      <c r="F18" s="139"/>
      <c r="G18" s="139"/>
      <c r="H18" s="139"/>
      <c r="I18" s="140" t="s">
        <v>25</v>
      </c>
      <c r="J18" s="31" t="str">
        <f>'Rekapitulácia stavby'!AN14</f>
        <v>Vyplň údaj</v>
      </c>
      <c r="L18" s="41"/>
    </row>
    <row r="19" s="1" customFormat="1" ht="6.96" customHeight="1">
      <c r="B19" s="41"/>
      <c r="I19" s="137"/>
      <c r="L19" s="41"/>
    </row>
    <row r="20" s="1" customFormat="1" ht="12" customHeight="1">
      <c r="B20" s="41"/>
      <c r="D20" s="135" t="s">
        <v>28</v>
      </c>
      <c r="I20" s="140" t="s">
        <v>23</v>
      </c>
      <c r="J20" s="139" t="s">
        <v>1</v>
      </c>
      <c r="L20" s="41"/>
    </row>
    <row r="21" s="1" customFormat="1" ht="18" customHeight="1">
      <c r="B21" s="41"/>
      <c r="E21" s="139" t="s">
        <v>29</v>
      </c>
      <c r="I21" s="140" t="s">
        <v>25</v>
      </c>
      <c r="J21" s="139" t="s">
        <v>1</v>
      </c>
      <c r="L21" s="41"/>
    </row>
    <row r="22" s="1" customFormat="1" ht="6.96" customHeight="1">
      <c r="B22" s="41"/>
      <c r="I22" s="137"/>
      <c r="L22" s="41"/>
    </row>
    <row r="23" s="1" customFormat="1" ht="12" customHeight="1">
      <c r="B23" s="41"/>
      <c r="D23" s="135" t="s">
        <v>32</v>
      </c>
      <c r="I23" s="140" t="s">
        <v>23</v>
      </c>
      <c r="J23" s="139" t="s">
        <v>1</v>
      </c>
      <c r="L23" s="41"/>
    </row>
    <row r="24" s="1" customFormat="1" ht="18" customHeight="1">
      <c r="B24" s="41"/>
      <c r="E24" s="139" t="s">
        <v>33</v>
      </c>
      <c r="I24" s="140" t="s">
        <v>25</v>
      </c>
      <c r="J24" s="139" t="s">
        <v>1</v>
      </c>
      <c r="L24" s="41"/>
    </row>
    <row r="25" s="1" customFormat="1" ht="6.96" customHeight="1">
      <c r="B25" s="41"/>
      <c r="I25" s="137"/>
      <c r="L25" s="41"/>
    </row>
    <row r="26" s="1" customFormat="1" ht="12" customHeight="1">
      <c r="B26" s="41"/>
      <c r="D26" s="135" t="s">
        <v>34</v>
      </c>
      <c r="I26" s="137"/>
      <c r="L26" s="41"/>
    </row>
    <row r="27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="1" customFormat="1" ht="6.96" customHeight="1">
      <c r="B28" s="41"/>
      <c r="I28" s="137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="1" customFormat="1" ht="25.44" customHeight="1">
      <c r="B30" s="41"/>
      <c r="D30" s="146" t="s">
        <v>35</v>
      </c>
      <c r="I30" s="137"/>
      <c r="J30" s="147">
        <f>ROUND(J135,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="1" customFormat="1" ht="14.4" customHeight="1">
      <c r="B33" s="41"/>
      <c r="D33" s="150" t="s">
        <v>39</v>
      </c>
      <c r="E33" s="135" t="s">
        <v>40</v>
      </c>
      <c r="F33" s="151">
        <f>ROUND((SUM(BE135:BE309)),  2)</f>
        <v>0</v>
      </c>
      <c r="I33" s="152">
        <v>0.20000000000000001</v>
      </c>
      <c r="J33" s="151">
        <f>ROUND(((SUM(BE135:BE309))*I33),  2)</f>
        <v>0</v>
      </c>
      <c r="L33" s="41"/>
    </row>
    <row r="34" s="1" customFormat="1" ht="14.4" customHeight="1">
      <c r="B34" s="41"/>
      <c r="E34" s="135" t="s">
        <v>41</v>
      </c>
      <c r="F34" s="151">
        <f>ROUND((SUM(BF135:BF309)),  2)</f>
        <v>0</v>
      </c>
      <c r="I34" s="152">
        <v>0.20000000000000001</v>
      </c>
      <c r="J34" s="151">
        <f>ROUND(((SUM(BF135:BF309))*I34),  2)</f>
        <v>0</v>
      </c>
      <c r="L34" s="41"/>
    </row>
    <row r="35" hidden="1" s="1" customFormat="1" ht="14.4" customHeight="1">
      <c r="B35" s="41"/>
      <c r="E35" s="135" t="s">
        <v>42</v>
      </c>
      <c r="F35" s="151">
        <f>ROUND((SUM(BG135:BG309)),  2)</f>
        <v>0</v>
      </c>
      <c r="I35" s="152">
        <v>0.20000000000000001</v>
      </c>
      <c r="J35" s="151">
        <f>0</f>
        <v>0</v>
      </c>
      <c r="L35" s="41"/>
    </row>
    <row r="36" hidden="1" s="1" customFormat="1" ht="14.4" customHeight="1">
      <c r="B36" s="41"/>
      <c r="E36" s="135" t="s">
        <v>43</v>
      </c>
      <c r="F36" s="151">
        <f>ROUND((SUM(BH135:BH309)),  2)</f>
        <v>0</v>
      </c>
      <c r="I36" s="152">
        <v>0.20000000000000001</v>
      </c>
      <c r="J36" s="151">
        <f>0</f>
        <v>0</v>
      </c>
      <c r="L36" s="41"/>
    </row>
    <row r="37" hidden="1" s="1" customFormat="1" ht="14.4" customHeight="1">
      <c r="B37" s="41"/>
      <c r="E37" s="135" t="s">
        <v>44</v>
      </c>
      <c r="F37" s="151">
        <f>ROUND((SUM(BI135:BI309)),  2)</f>
        <v>0</v>
      </c>
      <c r="I37" s="152">
        <v>0</v>
      </c>
      <c r="J37" s="151">
        <f>0</f>
        <v>0</v>
      </c>
      <c r="L37" s="41"/>
    </row>
    <row r="38" s="1" customFormat="1" ht="6.96" customHeight="1">
      <c r="B38" s="41"/>
      <c r="I38" s="137"/>
      <c r="L38" s="41"/>
    </row>
    <row r="39" s="1" customFormat="1" ht="25.4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="1" customFormat="1" ht="14.4" customHeight="1">
      <c r="B40" s="41"/>
      <c r="I40" s="137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="1" customFormat="1" ht="6.96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="1" customFormat="1" ht="24.96" customHeight="1">
      <c r="B82" s="36"/>
      <c r="C82" s="21" t="s">
        <v>97</v>
      </c>
      <c r="D82" s="37"/>
      <c r="E82" s="37"/>
      <c r="F82" s="37"/>
      <c r="G82" s="37"/>
      <c r="H82" s="37"/>
      <c r="I82" s="137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="1" customFormat="1" ht="12" customHeight="1">
      <c r="B84" s="36"/>
      <c r="C84" s="30" t="s">
        <v>14</v>
      </c>
      <c r="D84" s="37"/>
      <c r="E84" s="37"/>
      <c r="F84" s="37"/>
      <c r="G84" s="37"/>
      <c r="H84" s="37"/>
      <c r="I84" s="137"/>
      <c r="J84" s="37"/>
      <c r="K84" s="37"/>
      <c r="L84" s="41"/>
    </row>
    <row r="85" s="1" customFormat="1" ht="16.5" customHeight="1">
      <c r="B85" s="36"/>
      <c r="C85" s="37"/>
      <c r="D85" s="37"/>
      <c r="E85" s="175" t="str">
        <f>E7</f>
        <v>Vytvorenie bezbariérového prostredia v hygienických zariadeniach ZSS Senica - zmena č. 1</v>
      </c>
      <c r="F85" s="30"/>
      <c r="G85" s="30"/>
      <c r="H85" s="30"/>
      <c r="I85" s="137"/>
      <c r="J85" s="37"/>
      <c r="K85" s="37"/>
      <c r="L85" s="41"/>
    </row>
    <row r="86" s="1" customFormat="1" ht="12" customHeight="1">
      <c r="B86" s="36"/>
      <c r="C86" s="30" t="s">
        <v>95</v>
      </c>
      <c r="D86" s="37"/>
      <c r="E86" s="37"/>
      <c r="F86" s="37"/>
      <c r="G86" s="37"/>
      <c r="H86" s="37"/>
      <c r="I86" s="137"/>
      <c r="J86" s="37"/>
      <c r="K86" s="37"/>
      <c r="L86" s="41"/>
    </row>
    <row r="87" s="1" customFormat="1" ht="16.5" customHeight="1">
      <c r="B87" s="36"/>
      <c r="C87" s="37"/>
      <c r="D87" s="37"/>
      <c r="E87" s="69" t="str">
        <f>E9</f>
        <v>01 - Miestnosť č. 302</v>
      </c>
      <c r="F87" s="37"/>
      <c r="G87" s="37"/>
      <c r="H87" s="37"/>
      <c r="I87" s="137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="1" customFormat="1" ht="12" customHeight="1">
      <c r="B89" s="36"/>
      <c r="C89" s="30" t="s">
        <v>18</v>
      </c>
      <c r="D89" s="37"/>
      <c r="E89" s="37"/>
      <c r="F89" s="25" t="str">
        <f>F12</f>
        <v>Senica</v>
      </c>
      <c r="G89" s="37"/>
      <c r="H89" s="37"/>
      <c r="I89" s="140" t="s">
        <v>20</v>
      </c>
      <c r="J89" s="72" t="str">
        <f>IF(J12="","",J12)</f>
        <v>24. 6. 2019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="1" customFormat="1" ht="27.9" customHeight="1">
      <c r="B91" s="36"/>
      <c r="C91" s="30" t="s">
        <v>22</v>
      </c>
      <c r="D91" s="37"/>
      <c r="E91" s="37"/>
      <c r="F91" s="25" t="str">
        <f>E15</f>
        <v>Mesto Senica</v>
      </c>
      <c r="G91" s="37"/>
      <c r="H91" s="37"/>
      <c r="I91" s="140" t="s">
        <v>28</v>
      </c>
      <c r="J91" s="34" t="str">
        <f>E21</f>
        <v>Ing. Mária Kucbelová</v>
      </c>
      <c r="K91" s="37"/>
      <c r="L91" s="41"/>
    </row>
    <row r="92" s="1" customFormat="1" ht="15.15" customHeight="1">
      <c r="B92" s="36"/>
      <c r="C92" s="30" t="s">
        <v>26</v>
      </c>
      <c r="D92" s="37"/>
      <c r="E92" s="37"/>
      <c r="F92" s="25" t="str">
        <f>IF(E18="","",E18)</f>
        <v>Vyplň údaj</v>
      </c>
      <c r="G92" s="37"/>
      <c r="H92" s="37"/>
      <c r="I92" s="140" t="s">
        <v>32</v>
      </c>
      <c r="J92" s="34" t="str">
        <f>E24</f>
        <v>Ing. Juraj Havetta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="1" customFormat="1" ht="29.28" customHeight="1">
      <c r="B94" s="36"/>
      <c r="C94" s="176" t="s">
        <v>98</v>
      </c>
      <c r="D94" s="177"/>
      <c r="E94" s="177"/>
      <c r="F94" s="177"/>
      <c r="G94" s="177"/>
      <c r="H94" s="177"/>
      <c r="I94" s="178"/>
      <c r="J94" s="179" t="s">
        <v>99</v>
      </c>
      <c r="K94" s="177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="1" customFormat="1" ht="22.8" customHeight="1">
      <c r="B96" s="36"/>
      <c r="C96" s="180" t="s">
        <v>100</v>
      </c>
      <c r="D96" s="37"/>
      <c r="E96" s="37"/>
      <c r="F96" s="37"/>
      <c r="G96" s="37"/>
      <c r="H96" s="37"/>
      <c r="I96" s="137"/>
      <c r="J96" s="103">
        <f>J135</f>
        <v>0</v>
      </c>
      <c r="K96" s="37"/>
      <c r="L96" s="41"/>
      <c r="AU96" s="15" t="s">
        <v>101</v>
      </c>
    </row>
    <row r="97" s="8" customFormat="1" ht="24.96" customHeight="1">
      <c r="B97" s="181"/>
      <c r="C97" s="182"/>
      <c r="D97" s="183" t="s">
        <v>102</v>
      </c>
      <c r="E97" s="184"/>
      <c r="F97" s="184"/>
      <c r="G97" s="184"/>
      <c r="H97" s="184"/>
      <c r="I97" s="185"/>
      <c r="J97" s="186">
        <f>J136</f>
        <v>0</v>
      </c>
      <c r="K97" s="182"/>
      <c r="L97" s="187"/>
    </row>
    <row r="98" s="9" customFormat="1" ht="19.92" customHeight="1">
      <c r="B98" s="188"/>
      <c r="C98" s="189"/>
      <c r="D98" s="190" t="s">
        <v>103</v>
      </c>
      <c r="E98" s="191"/>
      <c r="F98" s="191"/>
      <c r="G98" s="191"/>
      <c r="H98" s="191"/>
      <c r="I98" s="192"/>
      <c r="J98" s="193">
        <f>J137</f>
        <v>0</v>
      </c>
      <c r="K98" s="189"/>
      <c r="L98" s="194"/>
    </row>
    <row r="99" s="9" customFormat="1" ht="19.92" customHeight="1">
      <c r="B99" s="188"/>
      <c r="C99" s="189"/>
      <c r="D99" s="190" t="s">
        <v>104</v>
      </c>
      <c r="E99" s="191"/>
      <c r="F99" s="191"/>
      <c r="G99" s="191"/>
      <c r="H99" s="191"/>
      <c r="I99" s="192"/>
      <c r="J99" s="193">
        <f>J140</f>
        <v>0</v>
      </c>
      <c r="K99" s="189"/>
      <c r="L99" s="194"/>
    </row>
    <row r="100" s="9" customFormat="1" ht="19.92" customHeight="1">
      <c r="B100" s="188"/>
      <c r="C100" s="189"/>
      <c r="D100" s="190" t="s">
        <v>105</v>
      </c>
      <c r="E100" s="191"/>
      <c r="F100" s="191"/>
      <c r="G100" s="191"/>
      <c r="H100" s="191"/>
      <c r="I100" s="192"/>
      <c r="J100" s="193">
        <f>J153</f>
        <v>0</v>
      </c>
      <c r="K100" s="189"/>
      <c r="L100" s="194"/>
    </row>
    <row r="101" s="9" customFormat="1" ht="19.92" customHeight="1">
      <c r="B101" s="188"/>
      <c r="C101" s="189"/>
      <c r="D101" s="190" t="s">
        <v>106</v>
      </c>
      <c r="E101" s="191"/>
      <c r="F101" s="191"/>
      <c r="G101" s="191"/>
      <c r="H101" s="191"/>
      <c r="I101" s="192"/>
      <c r="J101" s="193">
        <f>J181</f>
        <v>0</v>
      </c>
      <c r="K101" s="189"/>
      <c r="L101" s="194"/>
    </row>
    <row r="102" s="8" customFormat="1" ht="24.96" customHeight="1">
      <c r="B102" s="181"/>
      <c r="C102" s="182"/>
      <c r="D102" s="183" t="s">
        <v>107</v>
      </c>
      <c r="E102" s="184"/>
      <c r="F102" s="184"/>
      <c r="G102" s="184"/>
      <c r="H102" s="184"/>
      <c r="I102" s="185"/>
      <c r="J102" s="186">
        <f>J183</f>
        <v>0</v>
      </c>
      <c r="K102" s="182"/>
      <c r="L102" s="187"/>
    </row>
    <row r="103" s="9" customFormat="1" ht="19.92" customHeight="1">
      <c r="B103" s="188"/>
      <c r="C103" s="189"/>
      <c r="D103" s="190" t="s">
        <v>108</v>
      </c>
      <c r="E103" s="191"/>
      <c r="F103" s="191"/>
      <c r="G103" s="191"/>
      <c r="H103" s="191"/>
      <c r="I103" s="192"/>
      <c r="J103" s="193">
        <f>J184</f>
        <v>0</v>
      </c>
      <c r="K103" s="189"/>
      <c r="L103" s="194"/>
    </row>
    <row r="104" s="9" customFormat="1" ht="19.92" customHeight="1">
      <c r="B104" s="188"/>
      <c r="C104" s="189"/>
      <c r="D104" s="190" t="s">
        <v>109</v>
      </c>
      <c r="E104" s="191"/>
      <c r="F104" s="191"/>
      <c r="G104" s="191"/>
      <c r="H104" s="191"/>
      <c r="I104" s="192"/>
      <c r="J104" s="193">
        <f>J191</f>
        <v>0</v>
      </c>
      <c r="K104" s="189"/>
      <c r="L104" s="194"/>
    </row>
    <row r="105" s="9" customFormat="1" ht="19.92" customHeight="1">
      <c r="B105" s="188"/>
      <c r="C105" s="189"/>
      <c r="D105" s="190" t="s">
        <v>110</v>
      </c>
      <c r="E105" s="191"/>
      <c r="F105" s="191"/>
      <c r="G105" s="191"/>
      <c r="H105" s="191"/>
      <c r="I105" s="192"/>
      <c r="J105" s="193">
        <f>J195</f>
        <v>0</v>
      </c>
      <c r="K105" s="189"/>
      <c r="L105" s="194"/>
    </row>
    <row r="106" s="9" customFormat="1" ht="19.92" customHeight="1">
      <c r="B106" s="188"/>
      <c r="C106" s="189"/>
      <c r="D106" s="190" t="s">
        <v>111</v>
      </c>
      <c r="E106" s="191"/>
      <c r="F106" s="191"/>
      <c r="G106" s="191"/>
      <c r="H106" s="191"/>
      <c r="I106" s="192"/>
      <c r="J106" s="193">
        <f>J212</f>
        <v>0</v>
      </c>
      <c r="K106" s="189"/>
      <c r="L106" s="194"/>
    </row>
    <row r="107" s="9" customFormat="1" ht="19.92" customHeight="1">
      <c r="B107" s="188"/>
      <c r="C107" s="189"/>
      <c r="D107" s="190" t="s">
        <v>112</v>
      </c>
      <c r="E107" s="191"/>
      <c r="F107" s="191"/>
      <c r="G107" s="191"/>
      <c r="H107" s="191"/>
      <c r="I107" s="192"/>
      <c r="J107" s="193">
        <f>J222</f>
        <v>0</v>
      </c>
      <c r="K107" s="189"/>
      <c r="L107" s="194"/>
    </row>
    <row r="108" s="9" customFormat="1" ht="19.92" customHeight="1">
      <c r="B108" s="188"/>
      <c r="C108" s="189"/>
      <c r="D108" s="190" t="s">
        <v>113</v>
      </c>
      <c r="E108" s="191"/>
      <c r="F108" s="191"/>
      <c r="G108" s="191"/>
      <c r="H108" s="191"/>
      <c r="I108" s="192"/>
      <c r="J108" s="193">
        <f>J244</f>
        <v>0</v>
      </c>
      <c r="K108" s="189"/>
      <c r="L108" s="194"/>
    </row>
    <row r="109" s="9" customFormat="1" ht="19.92" customHeight="1">
      <c r="B109" s="188"/>
      <c r="C109" s="189"/>
      <c r="D109" s="190" t="s">
        <v>114</v>
      </c>
      <c r="E109" s="191"/>
      <c r="F109" s="191"/>
      <c r="G109" s="191"/>
      <c r="H109" s="191"/>
      <c r="I109" s="192"/>
      <c r="J109" s="193">
        <f>J247</f>
        <v>0</v>
      </c>
      <c r="K109" s="189"/>
      <c r="L109" s="194"/>
    </row>
    <row r="110" s="9" customFormat="1" ht="19.92" customHeight="1">
      <c r="B110" s="188"/>
      <c r="C110" s="189"/>
      <c r="D110" s="190" t="s">
        <v>115</v>
      </c>
      <c r="E110" s="191"/>
      <c r="F110" s="191"/>
      <c r="G110" s="191"/>
      <c r="H110" s="191"/>
      <c r="I110" s="192"/>
      <c r="J110" s="193">
        <f>J254</f>
        <v>0</v>
      </c>
      <c r="K110" s="189"/>
      <c r="L110" s="194"/>
    </row>
    <row r="111" s="9" customFormat="1" ht="19.92" customHeight="1">
      <c r="B111" s="188"/>
      <c r="C111" s="189"/>
      <c r="D111" s="190" t="s">
        <v>116</v>
      </c>
      <c r="E111" s="191"/>
      <c r="F111" s="191"/>
      <c r="G111" s="191"/>
      <c r="H111" s="191"/>
      <c r="I111" s="192"/>
      <c r="J111" s="193">
        <f>J259</f>
        <v>0</v>
      </c>
      <c r="K111" s="189"/>
      <c r="L111" s="194"/>
    </row>
    <row r="112" s="9" customFormat="1" ht="19.92" customHeight="1">
      <c r="B112" s="188"/>
      <c r="C112" s="189"/>
      <c r="D112" s="190" t="s">
        <v>117</v>
      </c>
      <c r="E112" s="191"/>
      <c r="F112" s="191"/>
      <c r="G112" s="191"/>
      <c r="H112" s="191"/>
      <c r="I112" s="192"/>
      <c r="J112" s="193">
        <f>J270</f>
        <v>0</v>
      </c>
      <c r="K112" s="189"/>
      <c r="L112" s="194"/>
    </row>
    <row r="113" s="9" customFormat="1" ht="19.92" customHeight="1">
      <c r="B113" s="188"/>
      <c r="C113" s="189"/>
      <c r="D113" s="190" t="s">
        <v>118</v>
      </c>
      <c r="E113" s="191"/>
      <c r="F113" s="191"/>
      <c r="G113" s="191"/>
      <c r="H113" s="191"/>
      <c r="I113" s="192"/>
      <c r="J113" s="193">
        <f>J273</f>
        <v>0</v>
      </c>
      <c r="K113" s="189"/>
      <c r="L113" s="194"/>
    </row>
    <row r="114" s="8" customFormat="1" ht="24.96" customHeight="1">
      <c r="B114" s="181"/>
      <c r="C114" s="182"/>
      <c r="D114" s="183" t="s">
        <v>119</v>
      </c>
      <c r="E114" s="184"/>
      <c r="F114" s="184"/>
      <c r="G114" s="184"/>
      <c r="H114" s="184"/>
      <c r="I114" s="185"/>
      <c r="J114" s="186">
        <f>J279</f>
        <v>0</v>
      </c>
      <c r="K114" s="182"/>
      <c r="L114" s="187"/>
    </row>
    <row r="115" s="9" customFormat="1" ht="19.92" customHeight="1">
      <c r="B115" s="188"/>
      <c r="C115" s="189"/>
      <c r="D115" s="190" t="s">
        <v>120</v>
      </c>
      <c r="E115" s="191"/>
      <c r="F115" s="191"/>
      <c r="G115" s="191"/>
      <c r="H115" s="191"/>
      <c r="I115" s="192"/>
      <c r="J115" s="193">
        <f>J280</f>
        <v>0</v>
      </c>
      <c r="K115" s="189"/>
      <c r="L115" s="194"/>
    </row>
    <row r="116" s="1" customFormat="1" ht="21.84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="1" customFormat="1" ht="6.96" customHeight="1">
      <c r="B117" s="59"/>
      <c r="C117" s="60"/>
      <c r="D117" s="60"/>
      <c r="E117" s="60"/>
      <c r="F117" s="60"/>
      <c r="G117" s="60"/>
      <c r="H117" s="60"/>
      <c r="I117" s="171"/>
      <c r="J117" s="60"/>
      <c r="K117" s="60"/>
      <c r="L117" s="41"/>
    </row>
    <row r="121" s="1" customFormat="1" ht="6.96" customHeight="1">
      <c r="B121" s="61"/>
      <c r="C121" s="62"/>
      <c r="D121" s="62"/>
      <c r="E121" s="62"/>
      <c r="F121" s="62"/>
      <c r="G121" s="62"/>
      <c r="H121" s="62"/>
      <c r="I121" s="174"/>
      <c r="J121" s="62"/>
      <c r="K121" s="62"/>
      <c r="L121" s="41"/>
    </row>
    <row r="122" s="1" customFormat="1" ht="24.96" customHeight="1">
      <c r="B122" s="36"/>
      <c r="C122" s="21" t="s">
        <v>121</v>
      </c>
      <c r="D122" s="37"/>
      <c r="E122" s="37"/>
      <c r="F122" s="37"/>
      <c r="G122" s="37"/>
      <c r="H122" s="37"/>
      <c r="I122" s="137"/>
      <c r="J122" s="37"/>
      <c r="K122" s="37"/>
      <c r="L122" s="41"/>
    </row>
    <row r="123" s="1" customFormat="1" ht="6.96" customHeight="1">
      <c r="B123" s="36"/>
      <c r="C123" s="37"/>
      <c r="D123" s="37"/>
      <c r="E123" s="37"/>
      <c r="F123" s="37"/>
      <c r="G123" s="37"/>
      <c r="H123" s="37"/>
      <c r="I123" s="137"/>
      <c r="J123" s="37"/>
      <c r="K123" s="37"/>
      <c r="L123" s="41"/>
    </row>
    <row r="124" s="1" customFormat="1" ht="12" customHeight="1">
      <c r="B124" s="36"/>
      <c r="C124" s="30" t="s">
        <v>14</v>
      </c>
      <c r="D124" s="37"/>
      <c r="E124" s="37"/>
      <c r="F124" s="37"/>
      <c r="G124" s="37"/>
      <c r="H124" s="37"/>
      <c r="I124" s="137"/>
      <c r="J124" s="37"/>
      <c r="K124" s="37"/>
      <c r="L124" s="41"/>
    </row>
    <row r="125" s="1" customFormat="1" ht="16.5" customHeight="1">
      <c r="B125" s="36"/>
      <c r="C125" s="37"/>
      <c r="D125" s="37"/>
      <c r="E125" s="175" t="str">
        <f>E7</f>
        <v>Vytvorenie bezbariérového prostredia v hygienických zariadeniach ZSS Senica - zmena č. 1</v>
      </c>
      <c r="F125" s="30"/>
      <c r="G125" s="30"/>
      <c r="H125" s="30"/>
      <c r="I125" s="137"/>
      <c r="J125" s="37"/>
      <c r="K125" s="37"/>
      <c r="L125" s="41"/>
    </row>
    <row r="126" s="1" customFormat="1" ht="12" customHeight="1">
      <c r="B126" s="36"/>
      <c r="C126" s="30" t="s">
        <v>95</v>
      </c>
      <c r="D126" s="37"/>
      <c r="E126" s="37"/>
      <c r="F126" s="37"/>
      <c r="G126" s="37"/>
      <c r="H126" s="37"/>
      <c r="I126" s="137"/>
      <c r="J126" s="37"/>
      <c r="K126" s="37"/>
      <c r="L126" s="41"/>
    </row>
    <row r="127" s="1" customFormat="1" ht="16.5" customHeight="1">
      <c r="B127" s="36"/>
      <c r="C127" s="37"/>
      <c r="D127" s="37"/>
      <c r="E127" s="69" t="str">
        <f>E9</f>
        <v>01 - Miestnosť č. 302</v>
      </c>
      <c r="F127" s="37"/>
      <c r="G127" s="37"/>
      <c r="H127" s="37"/>
      <c r="I127" s="137"/>
      <c r="J127" s="37"/>
      <c r="K127" s="37"/>
      <c r="L127" s="41"/>
    </row>
    <row r="128" s="1" customFormat="1" ht="6.96" customHeight="1">
      <c r="B128" s="36"/>
      <c r="C128" s="37"/>
      <c r="D128" s="37"/>
      <c r="E128" s="37"/>
      <c r="F128" s="37"/>
      <c r="G128" s="37"/>
      <c r="H128" s="37"/>
      <c r="I128" s="137"/>
      <c r="J128" s="37"/>
      <c r="K128" s="37"/>
      <c r="L128" s="41"/>
    </row>
    <row r="129" s="1" customFormat="1" ht="12" customHeight="1">
      <c r="B129" s="36"/>
      <c r="C129" s="30" t="s">
        <v>18</v>
      </c>
      <c r="D129" s="37"/>
      <c r="E129" s="37"/>
      <c r="F129" s="25" t="str">
        <f>F12</f>
        <v>Senica</v>
      </c>
      <c r="G129" s="37"/>
      <c r="H129" s="37"/>
      <c r="I129" s="140" t="s">
        <v>20</v>
      </c>
      <c r="J129" s="72" t="str">
        <f>IF(J12="","",J12)</f>
        <v>24. 6. 2019</v>
      </c>
      <c r="K129" s="37"/>
      <c r="L129" s="41"/>
    </row>
    <row r="130" s="1" customFormat="1" ht="6.96" customHeight="1">
      <c r="B130" s="36"/>
      <c r="C130" s="37"/>
      <c r="D130" s="37"/>
      <c r="E130" s="37"/>
      <c r="F130" s="37"/>
      <c r="G130" s="37"/>
      <c r="H130" s="37"/>
      <c r="I130" s="137"/>
      <c r="J130" s="37"/>
      <c r="K130" s="37"/>
      <c r="L130" s="41"/>
    </row>
    <row r="131" s="1" customFormat="1" ht="27.9" customHeight="1">
      <c r="B131" s="36"/>
      <c r="C131" s="30" t="s">
        <v>22</v>
      </c>
      <c r="D131" s="37"/>
      <c r="E131" s="37"/>
      <c r="F131" s="25" t="str">
        <f>E15</f>
        <v>Mesto Senica</v>
      </c>
      <c r="G131" s="37"/>
      <c r="H131" s="37"/>
      <c r="I131" s="140" t="s">
        <v>28</v>
      </c>
      <c r="J131" s="34" t="str">
        <f>E21</f>
        <v>Ing. Mária Kucbelová</v>
      </c>
      <c r="K131" s="37"/>
      <c r="L131" s="41"/>
    </row>
    <row r="132" s="1" customFormat="1" ht="15.15" customHeight="1">
      <c r="B132" s="36"/>
      <c r="C132" s="30" t="s">
        <v>26</v>
      </c>
      <c r="D132" s="37"/>
      <c r="E132" s="37"/>
      <c r="F132" s="25" t="str">
        <f>IF(E18="","",E18)</f>
        <v>Vyplň údaj</v>
      </c>
      <c r="G132" s="37"/>
      <c r="H132" s="37"/>
      <c r="I132" s="140" t="s">
        <v>32</v>
      </c>
      <c r="J132" s="34" t="str">
        <f>E24</f>
        <v>Ing. Juraj Havetta</v>
      </c>
      <c r="K132" s="37"/>
      <c r="L132" s="41"/>
    </row>
    <row r="133" s="1" customFormat="1" ht="10.32" customHeight="1">
      <c r="B133" s="36"/>
      <c r="C133" s="37"/>
      <c r="D133" s="37"/>
      <c r="E133" s="37"/>
      <c r="F133" s="37"/>
      <c r="G133" s="37"/>
      <c r="H133" s="37"/>
      <c r="I133" s="137"/>
      <c r="J133" s="37"/>
      <c r="K133" s="37"/>
      <c r="L133" s="41"/>
    </row>
    <row r="134" s="10" customFormat="1" ht="29.28" customHeight="1">
      <c r="B134" s="195"/>
      <c r="C134" s="196" t="s">
        <v>122</v>
      </c>
      <c r="D134" s="197" t="s">
        <v>60</v>
      </c>
      <c r="E134" s="197" t="s">
        <v>56</v>
      </c>
      <c r="F134" s="197" t="s">
        <v>57</v>
      </c>
      <c r="G134" s="197" t="s">
        <v>123</v>
      </c>
      <c r="H134" s="197" t="s">
        <v>124</v>
      </c>
      <c r="I134" s="198" t="s">
        <v>125</v>
      </c>
      <c r="J134" s="199" t="s">
        <v>99</v>
      </c>
      <c r="K134" s="200" t="s">
        <v>126</v>
      </c>
      <c r="L134" s="201"/>
      <c r="M134" s="93" t="s">
        <v>1</v>
      </c>
      <c r="N134" s="94" t="s">
        <v>39</v>
      </c>
      <c r="O134" s="94" t="s">
        <v>127</v>
      </c>
      <c r="P134" s="94" t="s">
        <v>128</v>
      </c>
      <c r="Q134" s="94" t="s">
        <v>129</v>
      </c>
      <c r="R134" s="94" t="s">
        <v>130</v>
      </c>
      <c r="S134" s="94" t="s">
        <v>131</v>
      </c>
      <c r="T134" s="95" t="s">
        <v>132</v>
      </c>
    </row>
    <row r="135" s="1" customFormat="1" ht="22.8" customHeight="1">
      <c r="B135" s="36"/>
      <c r="C135" s="100" t="s">
        <v>100</v>
      </c>
      <c r="D135" s="37"/>
      <c r="E135" s="37"/>
      <c r="F135" s="37"/>
      <c r="G135" s="37"/>
      <c r="H135" s="37"/>
      <c r="I135" s="137"/>
      <c r="J135" s="202">
        <f>BK135</f>
        <v>0</v>
      </c>
      <c r="K135" s="37"/>
      <c r="L135" s="41"/>
      <c r="M135" s="96"/>
      <c r="N135" s="97"/>
      <c r="O135" s="97"/>
      <c r="P135" s="203">
        <f>P136+P183+P279</f>
        <v>0</v>
      </c>
      <c r="Q135" s="97"/>
      <c r="R135" s="203">
        <f>R136+R183+R279</f>
        <v>4.1630313599999997</v>
      </c>
      <c r="S135" s="97"/>
      <c r="T135" s="204">
        <f>T136+T183+T279</f>
        <v>4.8078380000000003</v>
      </c>
      <c r="AT135" s="15" t="s">
        <v>74</v>
      </c>
      <c r="AU135" s="15" t="s">
        <v>101</v>
      </c>
      <c r="BK135" s="205">
        <f>BK136+BK183+BK279</f>
        <v>0</v>
      </c>
    </row>
    <row r="136" s="11" customFormat="1" ht="25.92" customHeight="1">
      <c r="B136" s="206"/>
      <c r="C136" s="207"/>
      <c r="D136" s="208" t="s">
        <v>74</v>
      </c>
      <c r="E136" s="209" t="s">
        <v>133</v>
      </c>
      <c r="F136" s="209" t="s">
        <v>134</v>
      </c>
      <c r="G136" s="207"/>
      <c r="H136" s="207"/>
      <c r="I136" s="210"/>
      <c r="J136" s="211">
        <f>BK136</f>
        <v>0</v>
      </c>
      <c r="K136" s="207"/>
      <c r="L136" s="212"/>
      <c r="M136" s="213"/>
      <c r="N136" s="214"/>
      <c r="O136" s="214"/>
      <c r="P136" s="215">
        <f>P137+P140+P153+P181</f>
        <v>0</v>
      </c>
      <c r="Q136" s="214"/>
      <c r="R136" s="215">
        <f>R137+R140+R153+R181</f>
        <v>3.0583617599999999</v>
      </c>
      <c r="S136" s="214"/>
      <c r="T136" s="216">
        <f>T137+T140+T153+T181</f>
        <v>4.8078380000000003</v>
      </c>
      <c r="AR136" s="217" t="s">
        <v>83</v>
      </c>
      <c r="AT136" s="218" t="s">
        <v>74</v>
      </c>
      <c r="AU136" s="218" t="s">
        <v>75</v>
      </c>
      <c r="AY136" s="217" t="s">
        <v>135</v>
      </c>
      <c r="BK136" s="219">
        <f>BK137+BK140+BK153+BK181</f>
        <v>0</v>
      </c>
    </row>
    <row r="137" s="11" customFormat="1" ht="22.8" customHeight="1">
      <c r="B137" s="206"/>
      <c r="C137" s="207"/>
      <c r="D137" s="208" t="s">
        <v>74</v>
      </c>
      <c r="E137" s="220" t="s">
        <v>136</v>
      </c>
      <c r="F137" s="220" t="s">
        <v>137</v>
      </c>
      <c r="G137" s="207"/>
      <c r="H137" s="207"/>
      <c r="I137" s="210"/>
      <c r="J137" s="221">
        <f>BK137</f>
        <v>0</v>
      </c>
      <c r="K137" s="207"/>
      <c r="L137" s="212"/>
      <c r="M137" s="213"/>
      <c r="N137" s="214"/>
      <c r="O137" s="214"/>
      <c r="P137" s="215">
        <f>SUM(P138:P139)</f>
        <v>0</v>
      </c>
      <c r="Q137" s="214"/>
      <c r="R137" s="215">
        <f>SUM(R138:R139)</f>
        <v>0.40734780000000004</v>
      </c>
      <c r="S137" s="214"/>
      <c r="T137" s="216">
        <f>SUM(T138:T139)</f>
        <v>0</v>
      </c>
      <c r="AR137" s="217" t="s">
        <v>83</v>
      </c>
      <c r="AT137" s="218" t="s">
        <v>74</v>
      </c>
      <c r="AU137" s="218" t="s">
        <v>83</v>
      </c>
      <c r="AY137" s="217" t="s">
        <v>135</v>
      </c>
      <c r="BK137" s="219">
        <f>SUM(BK138:BK139)</f>
        <v>0</v>
      </c>
    </row>
    <row r="138" s="1" customFormat="1" ht="24" customHeight="1">
      <c r="B138" s="36"/>
      <c r="C138" s="222" t="s">
        <v>83</v>
      </c>
      <c r="D138" s="222" t="s">
        <v>138</v>
      </c>
      <c r="E138" s="223" t="s">
        <v>139</v>
      </c>
      <c r="F138" s="224" t="s">
        <v>140</v>
      </c>
      <c r="G138" s="225" t="s">
        <v>141</v>
      </c>
      <c r="H138" s="226">
        <v>3.54</v>
      </c>
      <c r="I138" s="227"/>
      <c r="J138" s="226">
        <f>ROUND(I138*H138,3)</f>
        <v>0</v>
      </c>
      <c r="K138" s="224" t="s">
        <v>142</v>
      </c>
      <c r="L138" s="41"/>
      <c r="M138" s="228" t="s">
        <v>1</v>
      </c>
      <c r="N138" s="229" t="s">
        <v>41</v>
      </c>
      <c r="O138" s="84"/>
      <c r="P138" s="230">
        <f>O138*H138</f>
        <v>0</v>
      </c>
      <c r="Q138" s="230">
        <v>0.11507000000000001</v>
      </c>
      <c r="R138" s="230">
        <f>Q138*H138</f>
        <v>0.40734780000000004</v>
      </c>
      <c r="S138" s="230">
        <v>0</v>
      </c>
      <c r="T138" s="231">
        <f>S138*H138</f>
        <v>0</v>
      </c>
      <c r="AR138" s="232" t="s">
        <v>143</v>
      </c>
      <c r="AT138" s="232" t="s">
        <v>138</v>
      </c>
      <c r="AU138" s="232" t="s">
        <v>144</v>
      </c>
      <c r="AY138" s="15" t="s">
        <v>135</v>
      </c>
      <c r="BE138" s="233">
        <f>IF(N138="základná",J138,0)</f>
        <v>0</v>
      </c>
      <c r="BF138" s="233">
        <f>IF(N138="znížená",J138,0)</f>
        <v>0</v>
      </c>
      <c r="BG138" s="233">
        <f>IF(N138="zákl. prenesená",J138,0)</f>
        <v>0</v>
      </c>
      <c r="BH138" s="233">
        <f>IF(N138="zníž. prenesená",J138,0)</f>
        <v>0</v>
      </c>
      <c r="BI138" s="233">
        <f>IF(N138="nulová",J138,0)</f>
        <v>0</v>
      </c>
      <c r="BJ138" s="15" t="s">
        <v>144</v>
      </c>
      <c r="BK138" s="234">
        <f>ROUND(I138*H138,3)</f>
        <v>0</v>
      </c>
      <c r="BL138" s="15" t="s">
        <v>143</v>
      </c>
      <c r="BM138" s="232" t="s">
        <v>145</v>
      </c>
    </row>
    <row r="139" s="12" customFormat="1">
      <c r="B139" s="235"/>
      <c r="C139" s="236"/>
      <c r="D139" s="237" t="s">
        <v>146</v>
      </c>
      <c r="E139" s="238" t="s">
        <v>1</v>
      </c>
      <c r="F139" s="239" t="s">
        <v>147</v>
      </c>
      <c r="G139" s="236"/>
      <c r="H139" s="240">
        <v>3.54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146</v>
      </c>
      <c r="AU139" s="246" t="s">
        <v>144</v>
      </c>
      <c r="AV139" s="12" t="s">
        <v>144</v>
      </c>
      <c r="AW139" s="12" t="s">
        <v>30</v>
      </c>
      <c r="AX139" s="12" t="s">
        <v>83</v>
      </c>
      <c r="AY139" s="246" t="s">
        <v>135</v>
      </c>
    </row>
    <row r="140" s="11" customFormat="1" ht="22.8" customHeight="1">
      <c r="B140" s="206"/>
      <c r="C140" s="207"/>
      <c r="D140" s="208" t="s">
        <v>74</v>
      </c>
      <c r="E140" s="220" t="s">
        <v>148</v>
      </c>
      <c r="F140" s="220" t="s">
        <v>149</v>
      </c>
      <c r="G140" s="207"/>
      <c r="H140" s="207"/>
      <c r="I140" s="210"/>
      <c r="J140" s="221">
        <f>BK140</f>
        <v>0</v>
      </c>
      <c r="K140" s="207"/>
      <c r="L140" s="212"/>
      <c r="M140" s="213"/>
      <c r="N140" s="214"/>
      <c r="O140" s="214"/>
      <c r="P140" s="215">
        <f>SUM(P141:P152)</f>
        <v>0</v>
      </c>
      <c r="Q140" s="214"/>
      <c r="R140" s="215">
        <f>SUM(R141:R152)</f>
        <v>2.6510139599999998</v>
      </c>
      <c r="S140" s="214"/>
      <c r="T140" s="216">
        <f>SUM(T141:T152)</f>
        <v>0</v>
      </c>
      <c r="AR140" s="217" t="s">
        <v>83</v>
      </c>
      <c r="AT140" s="218" t="s">
        <v>74</v>
      </c>
      <c r="AU140" s="218" t="s">
        <v>83</v>
      </c>
      <c r="AY140" s="217" t="s">
        <v>135</v>
      </c>
      <c r="BK140" s="219">
        <f>SUM(BK141:BK152)</f>
        <v>0</v>
      </c>
    </row>
    <row r="141" s="1" customFormat="1" ht="24" customHeight="1">
      <c r="B141" s="36"/>
      <c r="C141" s="222" t="s">
        <v>144</v>
      </c>
      <c r="D141" s="222" t="s">
        <v>138</v>
      </c>
      <c r="E141" s="223" t="s">
        <v>150</v>
      </c>
      <c r="F141" s="224" t="s">
        <v>151</v>
      </c>
      <c r="G141" s="225" t="s">
        <v>152</v>
      </c>
      <c r="H141" s="226">
        <v>15.880000000000001</v>
      </c>
      <c r="I141" s="227"/>
      <c r="J141" s="226">
        <f>ROUND(I141*H141,3)</f>
        <v>0</v>
      </c>
      <c r="K141" s="224" t="s">
        <v>142</v>
      </c>
      <c r="L141" s="41"/>
      <c r="M141" s="228" t="s">
        <v>1</v>
      </c>
      <c r="N141" s="229" t="s">
        <v>41</v>
      </c>
      <c r="O141" s="84"/>
      <c r="P141" s="230">
        <f>O141*H141</f>
        <v>0</v>
      </c>
      <c r="Q141" s="230">
        <v>0.0028</v>
      </c>
      <c r="R141" s="230">
        <f>Q141*H141</f>
        <v>0.044464000000000004</v>
      </c>
      <c r="S141" s="230">
        <v>0</v>
      </c>
      <c r="T141" s="231">
        <f>S141*H141</f>
        <v>0</v>
      </c>
      <c r="AR141" s="232" t="s">
        <v>143</v>
      </c>
      <c r="AT141" s="232" t="s">
        <v>138</v>
      </c>
      <c r="AU141" s="232" t="s">
        <v>144</v>
      </c>
      <c r="AY141" s="15" t="s">
        <v>135</v>
      </c>
      <c r="BE141" s="233">
        <f>IF(N141="základná",J141,0)</f>
        <v>0</v>
      </c>
      <c r="BF141" s="233">
        <f>IF(N141="znížená",J141,0)</f>
        <v>0</v>
      </c>
      <c r="BG141" s="233">
        <f>IF(N141="zákl. prenesená",J141,0)</f>
        <v>0</v>
      </c>
      <c r="BH141" s="233">
        <f>IF(N141="zníž. prenesená",J141,0)</f>
        <v>0</v>
      </c>
      <c r="BI141" s="233">
        <f>IF(N141="nulová",J141,0)</f>
        <v>0</v>
      </c>
      <c r="BJ141" s="15" t="s">
        <v>144</v>
      </c>
      <c r="BK141" s="234">
        <f>ROUND(I141*H141,3)</f>
        <v>0</v>
      </c>
      <c r="BL141" s="15" t="s">
        <v>143</v>
      </c>
      <c r="BM141" s="232" t="s">
        <v>153</v>
      </c>
    </row>
    <row r="142" s="12" customFormat="1">
      <c r="B142" s="235"/>
      <c r="C142" s="236"/>
      <c r="D142" s="237" t="s">
        <v>146</v>
      </c>
      <c r="E142" s="238" t="s">
        <v>1</v>
      </c>
      <c r="F142" s="239" t="s">
        <v>154</v>
      </c>
      <c r="G142" s="236"/>
      <c r="H142" s="240">
        <v>15.880000000000001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146</v>
      </c>
      <c r="AU142" s="246" t="s">
        <v>144</v>
      </c>
      <c r="AV142" s="12" t="s">
        <v>144</v>
      </c>
      <c r="AW142" s="12" t="s">
        <v>30</v>
      </c>
      <c r="AX142" s="12" t="s">
        <v>83</v>
      </c>
      <c r="AY142" s="246" t="s">
        <v>135</v>
      </c>
    </row>
    <row r="143" s="1" customFormat="1" ht="24" customHeight="1">
      <c r="B143" s="36"/>
      <c r="C143" s="222" t="s">
        <v>136</v>
      </c>
      <c r="D143" s="222" t="s">
        <v>138</v>
      </c>
      <c r="E143" s="223" t="s">
        <v>155</v>
      </c>
      <c r="F143" s="224" t="s">
        <v>156</v>
      </c>
      <c r="G143" s="225" t="s">
        <v>141</v>
      </c>
      <c r="H143" s="226">
        <v>5.2800000000000002</v>
      </c>
      <c r="I143" s="227"/>
      <c r="J143" s="226">
        <f>ROUND(I143*H143,3)</f>
        <v>0</v>
      </c>
      <c r="K143" s="224" t="s">
        <v>142</v>
      </c>
      <c r="L143" s="41"/>
      <c r="M143" s="228" t="s">
        <v>1</v>
      </c>
      <c r="N143" s="229" t="s">
        <v>41</v>
      </c>
      <c r="O143" s="84"/>
      <c r="P143" s="230">
        <f>O143*H143</f>
        <v>0</v>
      </c>
      <c r="Q143" s="230">
        <v>0.01119</v>
      </c>
      <c r="R143" s="230">
        <f>Q143*H143</f>
        <v>0.059083200000000002</v>
      </c>
      <c r="S143" s="230">
        <v>0</v>
      </c>
      <c r="T143" s="231">
        <f>S143*H143</f>
        <v>0</v>
      </c>
      <c r="AR143" s="232" t="s">
        <v>143</v>
      </c>
      <c r="AT143" s="232" t="s">
        <v>138</v>
      </c>
      <c r="AU143" s="232" t="s">
        <v>144</v>
      </c>
      <c r="AY143" s="15" t="s">
        <v>135</v>
      </c>
      <c r="BE143" s="233">
        <f>IF(N143="základná",J143,0)</f>
        <v>0</v>
      </c>
      <c r="BF143" s="233">
        <f>IF(N143="znížená",J143,0)</f>
        <v>0</v>
      </c>
      <c r="BG143" s="233">
        <f>IF(N143="zákl. prenesená",J143,0)</f>
        <v>0</v>
      </c>
      <c r="BH143" s="233">
        <f>IF(N143="zníž. prenesená",J143,0)</f>
        <v>0</v>
      </c>
      <c r="BI143" s="233">
        <f>IF(N143="nulová",J143,0)</f>
        <v>0</v>
      </c>
      <c r="BJ143" s="15" t="s">
        <v>144</v>
      </c>
      <c r="BK143" s="234">
        <f>ROUND(I143*H143,3)</f>
        <v>0</v>
      </c>
      <c r="BL143" s="15" t="s">
        <v>143</v>
      </c>
      <c r="BM143" s="232" t="s">
        <v>157</v>
      </c>
    </row>
    <row r="144" s="12" customFormat="1">
      <c r="B144" s="235"/>
      <c r="C144" s="236"/>
      <c r="D144" s="237" t="s">
        <v>146</v>
      </c>
      <c r="E144" s="238" t="s">
        <v>1</v>
      </c>
      <c r="F144" s="239" t="s">
        <v>158</v>
      </c>
      <c r="G144" s="236"/>
      <c r="H144" s="240">
        <v>5.2800000000000002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146</v>
      </c>
      <c r="AU144" s="246" t="s">
        <v>144</v>
      </c>
      <c r="AV144" s="12" t="s">
        <v>144</v>
      </c>
      <c r="AW144" s="12" t="s">
        <v>30</v>
      </c>
      <c r="AX144" s="12" t="s">
        <v>83</v>
      </c>
      <c r="AY144" s="246" t="s">
        <v>135</v>
      </c>
    </row>
    <row r="145" s="1" customFormat="1" ht="24" customHeight="1">
      <c r="B145" s="36"/>
      <c r="C145" s="222" t="s">
        <v>143</v>
      </c>
      <c r="D145" s="222" t="s">
        <v>138</v>
      </c>
      <c r="E145" s="223" t="s">
        <v>159</v>
      </c>
      <c r="F145" s="224" t="s">
        <v>160</v>
      </c>
      <c r="G145" s="225" t="s">
        <v>141</v>
      </c>
      <c r="H145" s="226">
        <v>27.372</v>
      </c>
      <c r="I145" s="227"/>
      <c r="J145" s="226">
        <f>ROUND(I145*H145,3)</f>
        <v>0</v>
      </c>
      <c r="K145" s="224" t="s">
        <v>142</v>
      </c>
      <c r="L145" s="41"/>
      <c r="M145" s="228" t="s">
        <v>1</v>
      </c>
      <c r="N145" s="229" t="s">
        <v>41</v>
      </c>
      <c r="O145" s="84"/>
      <c r="P145" s="230">
        <f>O145*H145</f>
        <v>0</v>
      </c>
      <c r="Q145" s="230">
        <v>0.0049300000000000004</v>
      </c>
      <c r="R145" s="230">
        <f>Q145*H145</f>
        <v>0.13494396</v>
      </c>
      <c r="S145" s="230">
        <v>0</v>
      </c>
      <c r="T145" s="231">
        <f>S145*H145</f>
        <v>0</v>
      </c>
      <c r="AR145" s="232" t="s">
        <v>143</v>
      </c>
      <c r="AT145" s="232" t="s">
        <v>138</v>
      </c>
      <c r="AU145" s="232" t="s">
        <v>144</v>
      </c>
      <c r="AY145" s="15" t="s">
        <v>135</v>
      </c>
      <c r="BE145" s="233">
        <f>IF(N145="základná",J145,0)</f>
        <v>0</v>
      </c>
      <c r="BF145" s="233">
        <f>IF(N145="znížená",J145,0)</f>
        <v>0</v>
      </c>
      <c r="BG145" s="233">
        <f>IF(N145="zákl. prenesená",J145,0)</f>
        <v>0</v>
      </c>
      <c r="BH145" s="233">
        <f>IF(N145="zníž. prenesená",J145,0)</f>
        <v>0</v>
      </c>
      <c r="BI145" s="233">
        <f>IF(N145="nulová",J145,0)</f>
        <v>0</v>
      </c>
      <c r="BJ145" s="15" t="s">
        <v>144</v>
      </c>
      <c r="BK145" s="234">
        <f>ROUND(I145*H145,3)</f>
        <v>0</v>
      </c>
      <c r="BL145" s="15" t="s">
        <v>143</v>
      </c>
      <c r="BM145" s="232" t="s">
        <v>161</v>
      </c>
    </row>
    <row r="146" s="12" customFormat="1">
      <c r="B146" s="235"/>
      <c r="C146" s="236"/>
      <c r="D146" s="237" t="s">
        <v>146</v>
      </c>
      <c r="E146" s="238" t="s">
        <v>1</v>
      </c>
      <c r="F146" s="239" t="s">
        <v>162</v>
      </c>
      <c r="G146" s="236"/>
      <c r="H146" s="240">
        <v>27.372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146</v>
      </c>
      <c r="AU146" s="246" t="s">
        <v>144</v>
      </c>
      <c r="AV146" s="12" t="s">
        <v>144</v>
      </c>
      <c r="AW146" s="12" t="s">
        <v>30</v>
      </c>
      <c r="AX146" s="12" t="s">
        <v>83</v>
      </c>
      <c r="AY146" s="246" t="s">
        <v>135</v>
      </c>
    </row>
    <row r="147" s="1" customFormat="1" ht="24" customHeight="1">
      <c r="B147" s="36"/>
      <c r="C147" s="222" t="s">
        <v>163</v>
      </c>
      <c r="D147" s="222" t="s">
        <v>138</v>
      </c>
      <c r="E147" s="223" t="s">
        <v>164</v>
      </c>
      <c r="F147" s="224" t="s">
        <v>165</v>
      </c>
      <c r="G147" s="225" t="s">
        <v>141</v>
      </c>
      <c r="H147" s="226">
        <v>27.372</v>
      </c>
      <c r="I147" s="227"/>
      <c r="J147" s="226">
        <f>ROUND(I147*H147,3)</f>
        <v>0</v>
      </c>
      <c r="K147" s="224" t="s">
        <v>142</v>
      </c>
      <c r="L147" s="41"/>
      <c r="M147" s="228" t="s">
        <v>1</v>
      </c>
      <c r="N147" s="229" t="s">
        <v>41</v>
      </c>
      <c r="O147" s="84"/>
      <c r="P147" s="230">
        <f>O147*H147</f>
        <v>0</v>
      </c>
      <c r="Q147" s="230">
        <v>0.013650000000000001</v>
      </c>
      <c r="R147" s="230">
        <f>Q147*H147</f>
        <v>0.37362780000000001</v>
      </c>
      <c r="S147" s="230">
        <v>0</v>
      </c>
      <c r="T147" s="231">
        <f>S147*H147</f>
        <v>0</v>
      </c>
      <c r="AR147" s="232" t="s">
        <v>143</v>
      </c>
      <c r="AT147" s="232" t="s">
        <v>138</v>
      </c>
      <c r="AU147" s="232" t="s">
        <v>144</v>
      </c>
      <c r="AY147" s="15" t="s">
        <v>135</v>
      </c>
      <c r="BE147" s="233">
        <f>IF(N147="základná",J147,0)</f>
        <v>0</v>
      </c>
      <c r="BF147" s="233">
        <f>IF(N147="znížená",J147,0)</f>
        <v>0</v>
      </c>
      <c r="BG147" s="233">
        <f>IF(N147="zákl. prenesená",J147,0)</f>
        <v>0</v>
      </c>
      <c r="BH147" s="233">
        <f>IF(N147="zníž. prenesená",J147,0)</f>
        <v>0</v>
      </c>
      <c r="BI147" s="233">
        <f>IF(N147="nulová",J147,0)</f>
        <v>0</v>
      </c>
      <c r="BJ147" s="15" t="s">
        <v>144</v>
      </c>
      <c r="BK147" s="234">
        <f>ROUND(I147*H147,3)</f>
        <v>0</v>
      </c>
      <c r="BL147" s="15" t="s">
        <v>143</v>
      </c>
      <c r="BM147" s="232" t="s">
        <v>166</v>
      </c>
    </row>
    <row r="148" s="1" customFormat="1" ht="24" customHeight="1">
      <c r="B148" s="36"/>
      <c r="C148" s="222" t="s">
        <v>148</v>
      </c>
      <c r="D148" s="222" t="s">
        <v>138</v>
      </c>
      <c r="E148" s="223" t="s">
        <v>167</v>
      </c>
      <c r="F148" s="224" t="s">
        <v>168</v>
      </c>
      <c r="G148" s="225" t="s">
        <v>141</v>
      </c>
      <c r="H148" s="226">
        <v>9.5</v>
      </c>
      <c r="I148" s="227"/>
      <c r="J148" s="226">
        <f>ROUND(I148*H148,3)</f>
        <v>0</v>
      </c>
      <c r="K148" s="224" t="s">
        <v>142</v>
      </c>
      <c r="L148" s="41"/>
      <c r="M148" s="228" t="s">
        <v>1</v>
      </c>
      <c r="N148" s="229" t="s">
        <v>41</v>
      </c>
      <c r="O148" s="84"/>
      <c r="P148" s="230">
        <f>O148*H148</f>
        <v>0</v>
      </c>
      <c r="Q148" s="230">
        <v>0.20164000000000001</v>
      </c>
      <c r="R148" s="230">
        <f>Q148*H148</f>
        <v>1.9155800000000001</v>
      </c>
      <c r="S148" s="230">
        <v>0</v>
      </c>
      <c r="T148" s="231">
        <f>S148*H148</f>
        <v>0</v>
      </c>
      <c r="AR148" s="232" t="s">
        <v>143</v>
      </c>
      <c r="AT148" s="232" t="s">
        <v>138</v>
      </c>
      <c r="AU148" s="232" t="s">
        <v>144</v>
      </c>
      <c r="AY148" s="15" t="s">
        <v>135</v>
      </c>
      <c r="BE148" s="233">
        <f>IF(N148="základná",J148,0)</f>
        <v>0</v>
      </c>
      <c r="BF148" s="233">
        <f>IF(N148="znížená",J148,0)</f>
        <v>0</v>
      </c>
      <c r="BG148" s="233">
        <f>IF(N148="zákl. prenesená",J148,0)</f>
        <v>0</v>
      </c>
      <c r="BH148" s="233">
        <f>IF(N148="zníž. prenesená",J148,0)</f>
        <v>0</v>
      </c>
      <c r="BI148" s="233">
        <f>IF(N148="nulová",J148,0)</f>
        <v>0</v>
      </c>
      <c r="BJ148" s="15" t="s">
        <v>144</v>
      </c>
      <c r="BK148" s="234">
        <f>ROUND(I148*H148,3)</f>
        <v>0</v>
      </c>
      <c r="BL148" s="15" t="s">
        <v>143</v>
      </c>
      <c r="BM148" s="232" t="s">
        <v>169</v>
      </c>
    </row>
    <row r="149" s="1" customFormat="1" ht="24" customHeight="1">
      <c r="B149" s="36"/>
      <c r="C149" s="222" t="s">
        <v>170</v>
      </c>
      <c r="D149" s="222" t="s">
        <v>138</v>
      </c>
      <c r="E149" s="223" t="s">
        <v>171</v>
      </c>
      <c r="F149" s="224" t="s">
        <v>172</v>
      </c>
      <c r="G149" s="225" t="s">
        <v>141</v>
      </c>
      <c r="H149" s="226">
        <v>9.5</v>
      </c>
      <c r="I149" s="227"/>
      <c r="J149" s="226">
        <f>ROUND(I149*H149,3)</f>
        <v>0</v>
      </c>
      <c r="K149" s="224" t="s">
        <v>142</v>
      </c>
      <c r="L149" s="41"/>
      <c r="M149" s="228" t="s">
        <v>1</v>
      </c>
      <c r="N149" s="229" t="s">
        <v>41</v>
      </c>
      <c r="O149" s="84"/>
      <c r="P149" s="230">
        <f>O149*H149</f>
        <v>0</v>
      </c>
      <c r="Q149" s="230">
        <v>0.0076499999999999997</v>
      </c>
      <c r="R149" s="230">
        <f>Q149*H149</f>
        <v>0.072675000000000003</v>
      </c>
      <c r="S149" s="230">
        <v>0</v>
      </c>
      <c r="T149" s="231">
        <f>S149*H149</f>
        <v>0</v>
      </c>
      <c r="AR149" s="232" t="s">
        <v>143</v>
      </c>
      <c r="AT149" s="232" t="s">
        <v>138</v>
      </c>
      <c r="AU149" s="232" t="s">
        <v>144</v>
      </c>
      <c r="AY149" s="15" t="s">
        <v>135</v>
      </c>
      <c r="BE149" s="233">
        <f>IF(N149="základná",J149,0)</f>
        <v>0</v>
      </c>
      <c r="BF149" s="233">
        <f>IF(N149="znížená",J149,0)</f>
        <v>0</v>
      </c>
      <c r="BG149" s="233">
        <f>IF(N149="zákl. prenesená",J149,0)</f>
        <v>0</v>
      </c>
      <c r="BH149" s="233">
        <f>IF(N149="zníž. prenesená",J149,0)</f>
        <v>0</v>
      </c>
      <c r="BI149" s="233">
        <f>IF(N149="nulová",J149,0)</f>
        <v>0</v>
      </c>
      <c r="BJ149" s="15" t="s">
        <v>144</v>
      </c>
      <c r="BK149" s="234">
        <f>ROUND(I149*H149,3)</f>
        <v>0</v>
      </c>
      <c r="BL149" s="15" t="s">
        <v>143</v>
      </c>
      <c r="BM149" s="232" t="s">
        <v>173</v>
      </c>
    </row>
    <row r="150" s="1" customFormat="1" ht="24" customHeight="1">
      <c r="B150" s="36"/>
      <c r="C150" s="222" t="s">
        <v>174</v>
      </c>
      <c r="D150" s="222" t="s">
        <v>138</v>
      </c>
      <c r="E150" s="223" t="s">
        <v>175</v>
      </c>
      <c r="F150" s="224" t="s">
        <v>176</v>
      </c>
      <c r="G150" s="225" t="s">
        <v>152</v>
      </c>
      <c r="H150" s="226">
        <v>1</v>
      </c>
      <c r="I150" s="227"/>
      <c r="J150" s="226">
        <f>ROUND(I150*H150,3)</f>
        <v>0</v>
      </c>
      <c r="K150" s="224" t="s">
        <v>142</v>
      </c>
      <c r="L150" s="41"/>
      <c r="M150" s="228" t="s">
        <v>1</v>
      </c>
      <c r="N150" s="229" t="s">
        <v>41</v>
      </c>
      <c r="O150" s="84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32" t="s">
        <v>143</v>
      </c>
      <c r="AT150" s="232" t="s">
        <v>138</v>
      </c>
      <c r="AU150" s="232" t="s">
        <v>144</v>
      </c>
      <c r="AY150" s="15" t="s">
        <v>135</v>
      </c>
      <c r="BE150" s="233">
        <f>IF(N150="základná",J150,0)</f>
        <v>0</v>
      </c>
      <c r="BF150" s="233">
        <f>IF(N150="znížená",J150,0)</f>
        <v>0</v>
      </c>
      <c r="BG150" s="233">
        <f>IF(N150="zákl. prenesená",J150,0)</f>
        <v>0</v>
      </c>
      <c r="BH150" s="233">
        <f>IF(N150="zníž. prenesená",J150,0)</f>
        <v>0</v>
      </c>
      <c r="BI150" s="233">
        <f>IF(N150="nulová",J150,0)</f>
        <v>0</v>
      </c>
      <c r="BJ150" s="15" t="s">
        <v>144</v>
      </c>
      <c r="BK150" s="234">
        <f>ROUND(I150*H150,3)</f>
        <v>0</v>
      </c>
      <c r="BL150" s="15" t="s">
        <v>143</v>
      </c>
      <c r="BM150" s="232" t="s">
        <v>177</v>
      </c>
    </row>
    <row r="151" s="1" customFormat="1" ht="24" customHeight="1">
      <c r="B151" s="36"/>
      <c r="C151" s="222" t="s">
        <v>178</v>
      </c>
      <c r="D151" s="222" t="s">
        <v>138</v>
      </c>
      <c r="E151" s="223" t="s">
        <v>179</v>
      </c>
      <c r="F151" s="224" t="s">
        <v>180</v>
      </c>
      <c r="G151" s="225" t="s">
        <v>181</v>
      </c>
      <c r="H151" s="226">
        <v>1</v>
      </c>
      <c r="I151" s="227"/>
      <c r="J151" s="226">
        <f>ROUND(I151*H151,3)</f>
        <v>0</v>
      </c>
      <c r="K151" s="224" t="s">
        <v>142</v>
      </c>
      <c r="L151" s="41"/>
      <c r="M151" s="228" t="s">
        <v>1</v>
      </c>
      <c r="N151" s="229" t="s">
        <v>41</v>
      </c>
      <c r="O151" s="84"/>
      <c r="P151" s="230">
        <f>O151*H151</f>
        <v>0</v>
      </c>
      <c r="Q151" s="230">
        <v>0.039640000000000002</v>
      </c>
      <c r="R151" s="230">
        <f>Q151*H151</f>
        <v>0.039640000000000002</v>
      </c>
      <c r="S151" s="230">
        <v>0</v>
      </c>
      <c r="T151" s="231">
        <f>S151*H151</f>
        <v>0</v>
      </c>
      <c r="AR151" s="232" t="s">
        <v>143</v>
      </c>
      <c r="AT151" s="232" t="s">
        <v>138</v>
      </c>
      <c r="AU151" s="232" t="s">
        <v>144</v>
      </c>
      <c r="AY151" s="15" t="s">
        <v>135</v>
      </c>
      <c r="BE151" s="233">
        <f>IF(N151="základná",J151,0)</f>
        <v>0</v>
      </c>
      <c r="BF151" s="233">
        <f>IF(N151="znížená",J151,0)</f>
        <v>0</v>
      </c>
      <c r="BG151" s="233">
        <f>IF(N151="zákl. prenesená",J151,0)</f>
        <v>0</v>
      </c>
      <c r="BH151" s="233">
        <f>IF(N151="zníž. prenesená",J151,0)</f>
        <v>0</v>
      </c>
      <c r="BI151" s="233">
        <f>IF(N151="nulová",J151,0)</f>
        <v>0</v>
      </c>
      <c r="BJ151" s="15" t="s">
        <v>144</v>
      </c>
      <c r="BK151" s="234">
        <f>ROUND(I151*H151,3)</f>
        <v>0</v>
      </c>
      <c r="BL151" s="15" t="s">
        <v>143</v>
      </c>
      <c r="BM151" s="232" t="s">
        <v>182</v>
      </c>
    </row>
    <row r="152" s="1" customFormat="1" ht="16.5" customHeight="1">
      <c r="B152" s="36"/>
      <c r="C152" s="247" t="s">
        <v>183</v>
      </c>
      <c r="D152" s="247" t="s">
        <v>184</v>
      </c>
      <c r="E152" s="248" t="s">
        <v>185</v>
      </c>
      <c r="F152" s="249" t="s">
        <v>186</v>
      </c>
      <c r="G152" s="250" t="s">
        <v>181</v>
      </c>
      <c r="H152" s="251">
        <v>1</v>
      </c>
      <c r="I152" s="252"/>
      <c r="J152" s="251">
        <f>ROUND(I152*H152,3)</f>
        <v>0</v>
      </c>
      <c r="K152" s="249" t="s">
        <v>142</v>
      </c>
      <c r="L152" s="253"/>
      <c r="M152" s="254" t="s">
        <v>1</v>
      </c>
      <c r="N152" s="255" t="s">
        <v>41</v>
      </c>
      <c r="O152" s="84"/>
      <c r="P152" s="230">
        <f>O152*H152</f>
        <v>0</v>
      </c>
      <c r="Q152" s="230">
        <v>0.010999999999999999</v>
      </c>
      <c r="R152" s="230">
        <f>Q152*H152</f>
        <v>0.010999999999999999</v>
      </c>
      <c r="S152" s="230">
        <v>0</v>
      </c>
      <c r="T152" s="231">
        <f>S152*H152</f>
        <v>0</v>
      </c>
      <c r="AR152" s="232" t="s">
        <v>174</v>
      </c>
      <c r="AT152" s="232" t="s">
        <v>184</v>
      </c>
      <c r="AU152" s="232" t="s">
        <v>144</v>
      </c>
      <c r="AY152" s="15" t="s">
        <v>135</v>
      </c>
      <c r="BE152" s="233">
        <f>IF(N152="základná",J152,0)</f>
        <v>0</v>
      </c>
      <c r="BF152" s="233">
        <f>IF(N152="znížená",J152,0)</f>
        <v>0</v>
      </c>
      <c r="BG152" s="233">
        <f>IF(N152="zákl. prenesená",J152,0)</f>
        <v>0</v>
      </c>
      <c r="BH152" s="233">
        <f>IF(N152="zníž. prenesená",J152,0)</f>
        <v>0</v>
      </c>
      <c r="BI152" s="233">
        <f>IF(N152="nulová",J152,0)</f>
        <v>0</v>
      </c>
      <c r="BJ152" s="15" t="s">
        <v>144</v>
      </c>
      <c r="BK152" s="234">
        <f>ROUND(I152*H152,3)</f>
        <v>0</v>
      </c>
      <c r="BL152" s="15" t="s">
        <v>143</v>
      </c>
      <c r="BM152" s="232" t="s">
        <v>187</v>
      </c>
    </row>
    <row r="153" s="11" customFormat="1" ht="22.8" customHeight="1">
      <c r="B153" s="206"/>
      <c r="C153" s="207"/>
      <c r="D153" s="208" t="s">
        <v>74</v>
      </c>
      <c r="E153" s="220" t="s">
        <v>178</v>
      </c>
      <c r="F153" s="220" t="s">
        <v>188</v>
      </c>
      <c r="G153" s="207"/>
      <c r="H153" s="207"/>
      <c r="I153" s="210"/>
      <c r="J153" s="221">
        <f>BK153</f>
        <v>0</v>
      </c>
      <c r="K153" s="207"/>
      <c r="L153" s="212"/>
      <c r="M153" s="213"/>
      <c r="N153" s="214"/>
      <c r="O153" s="214"/>
      <c r="P153" s="215">
        <f>SUM(P154:P180)</f>
        <v>0</v>
      </c>
      <c r="Q153" s="214"/>
      <c r="R153" s="215">
        <f>SUM(R154:R180)</f>
        <v>0</v>
      </c>
      <c r="S153" s="214"/>
      <c r="T153" s="216">
        <f>SUM(T154:T180)</f>
        <v>4.8078380000000003</v>
      </c>
      <c r="AR153" s="217" t="s">
        <v>83</v>
      </c>
      <c r="AT153" s="218" t="s">
        <v>74</v>
      </c>
      <c r="AU153" s="218" t="s">
        <v>83</v>
      </c>
      <c r="AY153" s="217" t="s">
        <v>135</v>
      </c>
      <c r="BK153" s="219">
        <f>SUM(BK154:BK180)</f>
        <v>0</v>
      </c>
    </row>
    <row r="154" s="1" customFormat="1" ht="24" customHeight="1">
      <c r="B154" s="36"/>
      <c r="C154" s="222" t="s">
        <v>189</v>
      </c>
      <c r="D154" s="222" t="s">
        <v>138</v>
      </c>
      <c r="E154" s="223" t="s">
        <v>190</v>
      </c>
      <c r="F154" s="224" t="s">
        <v>191</v>
      </c>
      <c r="G154" s="225" t="s">
        <v>152</v>
      </c>
      <c r="H154" s="226">
        <v>7</v>
      </c>
      <c r="I154" s="227"/>
      <c r="J154" s="226">
        <f>ROUND(I154*H154,3)</f>
        <v>0</v>
      </c>
      <c r="K154" s="224" t="s">
        <v>142</v>
      </c>
      <c r="L154" s="41"/>
      <c r="M154" s="228" t="s">
        <v>1</v>
      </c>
      <c r="N154" s="229" t="s">
        <v>41</v>
      </c>
      <c r="O154" s="84"/>
      <c r="P154" s="230">
        <f>O154*H154</f>
        <v>0</v>
      </c>
      <c r="Q154" s="230">
        <v>0</v>
      </c>
      <c r="R154" s="230">
        <f>Q154*H154</f>
        <v>0</v>
      </c>
      <c r="S154" s="230">
        <v>0.014919999999999999</v>
      </c>
      <c r="T154" s="231">
        <f>S154*H154</f>
        <v>0.10443999999999999</v>
      </c>
      <c r="AR154" s="232" t="s">
        <v>192</v>
      </c>
      <c r="AT154" s="232" t="s">
        <v>138</v>
      </c>
      <c r="AU154" s="232" t="s">
        <v>144</v>
      </c>
      <c r="AY154" s="15" t="s">
        <v>135</v>
      </c>
      <c r="BE154" s="233">
        <f>IF(N154="základná",J154,0)</f>
        <v>0</v>
      </c>
      <c r="BF154" s="233">
        <f>IF(N154="znížená",J154,0)</f>
        <v>0</v>
      </c>
      <c r="BG154" s="233">
        <f>IF(N154="zákl. prenesená",J154,0)</f>
        <v>0</v>
      </c>
      <c r="BH154" s="233">
        <f>IF(N154="zníž. prenesená",J154,0)</f>
        <v>0</v>
      </c>
      <c r="BI154" s="233">
        <f>IF(N154="nulová",J154,0)</f>
        <v>0</v>
      </c>
      <c r="BJ154" s="15" t="s">
        <v>144</v>
      </c>
      <c r="BK154" s="234">
        <f>ROUND(I154*H154,3)</f>
        <v>0</v>
      </c>
      <c r="BL154" s="15" t="s">
        <v>192</v>
      </c>
      <c r="BM154" s="232" t="s">
        <v>193</v>
      </c>
    </row>
    <row r="155" s="12" customFormat="1">
      <c r="B155" s="235"/>
      <c r="C155" s="236"/>
      <c r="D155" s="237" t="s">
        <v>146</v>
      </c>
      <c r="E155" s="238" t="s">
        <v>1</v>
      </c>
      <c r="F155" s="239" t="s">
        <v>194</v>
      </c>
      <c r="G155" s="236"/>
      <c r="H155" s="240">
        <v>7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146</v>
      </c>
      <c r="AU155" s="246" t="s">
        <v>144</v>
      </c>
      <c r="AV155" s="12" t="s">
        <v>144</v>
      </c>
      <c r="AW155" s="12" t="s">
        <v>30</v>
      </c>
      <c r="AX155" s="12" t="s">
        <v>83</v>
      </c>
      <c r="AY155" s="246" t="s">
        <v>135</v>
      </c>
    </row>
    <row r="156" s="1" customFormat="1" ht="24" customHeight="1">
      <c r="B156" s="36"/>
      <c r="C156" s="222" t="s">
        <v>195</v>
      </c>
      <c r="D156" s="222" t="s">
        <v>138</v>
      </c>
      <c r="E156" s="223" t="s">
        <v>196</v>
      </c>
      <c r="F156" s="224" t="s">
        <v>197</v>
      </c>
      <c r="G156" s="225" t="s">
        <v>198</v>
      </c>
      <c r="H156" s="226">
        <v>1</v>
      </c>
      <c r="I156" s="227"/>
      <c r="J156" s="226">
        <f>ROUND(I156*H156,3)</f>
        <v>0</v>
      </c>
      <c r="K156" s="224" t="s">
        <v>142</v>
      </c>
      <c r="L156" s="41"/>
      <c r="M156" s="228" t="s">
        <v>1</v>
      </c>
      <c r="N156" s="229" t="s">
        <v>41</v>
      </c>
      <c r="O156" s="84"/>
      <c r="P156" s="230">
        <f>O156*H156</f>
        <v>0</v>
      </c>
      <c r="Q156" s="230">
        <v>0</v>
      </c>
      <c r="R156" s="230">
        <f>Q156*H156</f>
        <v>0</v>
      </c>
      <c r="S156" s="230">
        <v>0.019460000000000002</v>
      </c>
      <c r="T156" s="231">
        <f>S156*H156</f>
        <v>0.019460000000000002</v>
      </c>
      <c r="AR156" s="232" t="s">
        <v>192</v>
      </c>
      <c r="AT156" s="232" t="s">
        <v>138</v>
      </c>
      <c r="AU156" s="232" t="s">
        <v>144</v>
      </c>
      <c r="AY156" s="15" t="s">
        <v>135</v>
      </c>
      <c r="BE156" s="233">
        <f>IF(N156="základná",J156,0)</f>
        <v>0</v>
      </c>
      <c r="BF156" s="233">
        <f>IF(N156="znížená",J156,0)</f>
        <v>0</v>
      </c>
      <c r="BG156" s="233">
        <f>IF(N156="zákl. prenesená",J156,0)</f>
        <v>0</v>
      </c>
      <c r="BH156" s="233">
        <f>IF(N156="zníž. prenesená",J156,0)</f>
        <v>0</v>
      </c>
      <c r="BI156" s="233">
        <f>IF(N156="nulová",J156,0)</f>
        <v>0</v>
      </c>
      <c r="BJ156" s="15" t="s">
        <v>144</v>
      </c>
      <c r="BK156" s="234">
        <f>ROUND(I156*H156,3)</f>
        <v>0</v>
      </c>
      <c r="BL156" s="15" t="s">
        <v>192</v>
      </c>
      <c r="BM156" s="232" t="s">
        <v>199</v>
      </c>
    </row>
    <row r="157" s="1" customFormat="1" ht="24" customHeight="1">
      <c r="B157" s="36"/>
      <c r="C157" s="222" t="s">
        <v>200</v>
      </c>
      <c r="D157" s="222" t="s">
        <v>138</v>
      </c>
      <c r="E157" s="223" t="s">
        <v>201</v>
      </c>
      <c r="F157" s="224" t="s">
        <v>202</v>
      </c>
      <c r="G157" s="225" t="s">
        <v>198</v>
      </c>
      <c r="H157" s="226">
        <v>1</v>
      </c>
      <c r="I157" s="227"/>
      <c r="J157" s="226">
        <f>ROUND(I157*H157,3)</f>
        <v>0</v>
      </c>
      <c r="K157" s="224" t="s">
        <v>142</v>
      </c>
      <c r="L157" s="41"/>
      <c r="M157" s="228" t="s">
        <v>1</v>
      </c>
      <c r="N157" s="229" t="s">
        <v>41</v>
      </c>
      <c r="O157" s="84"/>
      <c r="P157" s="230">
        <f>O157*H157</f>
        <v>0</v>
      </c>
      <c r="Q157" s="230">
        <v>0</v>
      </c>
      <c r="R157" s="230">
        <f>Q157*H157</f>
        <v>0</v>
      </c>
      <c r="S157" s="230">
        <v>0.014930000000000001</v>
      </c>
      <c r="T157" s="231">
        <f>S157*H157</f>
        <v>0.014930000000000001</v>
      </c>
      <c r="AR157" s="232" t="s">
        <v>192</v>
      </c>
      <c r="AT157" s="232" t="s">
        <v>138</v>
      </c>
      <c r="AU157" s="232" t="s">
        <v>144</v>
      </c>
      <c r="AY157" s="15" t="s">
        <v>135</v>
      </c>
      <c r="BE157" s="233">
        <f>IF(N157="základná",J157,0)</f>
        <v>0</v>
      </c>
      <c r="BF157" s="233">
        <f>IF(N157="znížená",J157,0)</f>
        <v>0</v>
      </c>
      <c r="BG157" s="233">
        <f>IF(N157="zákl. prenesená",J157,0)</f>
        <v>0</v>
      </c>
      <c r="BH157" s="233">
        <f>IF(N157="zníž. prenesená",J157,0)</f>
        <v>0</v>
      </c>
      <c r="BI157" s="233">
        <f>IF(N157="nulová",J157,0)</f>
        <v>0</v>
      </c>
      <c r="BJ157" s="15" t="s">
        <v>144</v>
      </c>
      <c r="BK157" s="234">
        <f>ROUND(I157*H157,3)</f>
        <v>0</v>
      </c>
      <c r="BL157" s="15" t="s">
        <v>192</v>
      </c>
      <c r="BM157" s="232" t="s">
        <v>203</v>
      </c>
    </row>
    <row r="158" s="1" customFormat="1" ht="16.5" customHeight="1">
      <c r="B158" s="36"/>
      <c r="C158" s="222" t="s">
        <v>204</v>
      </c>
      <c r="D158" s="222" t="s">
        <v>138</v>
      </c>
      <c r="E158" s="223" t="s">
        <v>205</v>
      </c>
      <c r="F158" s="224" t="s">
        <v>206</v>
      </c>
      <c r="G158" s="225" t="s">
        <v>198</v>
      </c>
      <c r="H158" s="226">
        <v>2</v>
      </c>
      <c r="I158" s="227"/>
      <c r="J158" s="226">
        <f>ROUND(I158*H158,3)</f>
        <v>0</v>
      </c>
      <c r="K158" s="224" t="s">
        <v>142</v>
      </c>
      <c r="L158" s="41"/>
      <c r="M158" s="228" t="s">
        <v>1</v>
      </c>
      <c r="N158" s="229" t="s">
        <v>41</v>
      </c>
      <c r="O158" s="84"/>
      <c r="P158" s="230">
        <f>O158*H158</f>
        <v>0</v>
      </c>
      <c r="Q158" s="230">
        <v>0</v>
      </c>
      <c r="R158" s="230">
        <f>Q158*H158</f>
        <v>0</v>
      </c>
      <c r="S158" s="230">
        <v>0.0025999999999999999</v>
      </c>
      <c r="T158" s="231">
        <f>S158*H158</f>
        <v>0.0051999999999999998</v>
      </c>
      <c r="AR158" s="232" t="s">
        <v>192</v>
      </c>
      <c r="AT158" s="232" t="s">
        <v>138</v>
      </c>
      <c r="AU158" s="232" t="s">
        <v>144</v>
      </c>
      <c r="AY158" s="15" t="s">
        <v>135</v>
      </c>
      <c r="BE158" s="233">
        <f>IF(N158="základná",J158,0)</f>
        <v>0</v>
      </c>
      <c r="BF158" s="233">
        <f>IF(N158="znížená",J158,0)</f>
        <v>0</v>
      </c>
      <c r="BG158" s="233">
        <f>IF(N158="zákl. prenesená",J158,0)</f>
        <v>0</v>
      </c>
      <c r="BH158" s="233">
        <f>IF(N158="zníž. prenesená",J158,0)</f>
        <v>0</v>
      </c>
      <c r="BI158" s="233">
        <f>IF(N158="nulová",J158,0)</f>
        <v>0</v>
      </c>
      <c r="BJ158" s="15" t="s">
        <v>144</v>
      </c>
      <c r="BK158" s="234">
        <f>ROUND(I158*H158,3)</f>
        <v>0</v>
      </c>
      <c r="BL158" s="15" t="s">
        <v>192</v>
      </c>
      <c r="BM158" s="232" t="s">
        <v>207</v>
      </c>
    </row>
    <row r="159" s="1" customFormat="1" ht="36" customHeight="1">
      <c r="B159" s="36"/>
      <c r="C159" s="222" t="s">
        <v>208</v>
      </c>
      <c r="D159" s="222" t="s">
        <v>138</v>
      </c>
      <c r="E159" s="223" t="s">
        <v>209</v>
      </c>
      <c r="F159" s="224" t="s">
        <v>210</v>
      </c>
      <c r="G159" s="225" t="s">
        <v>181</v>
      </c>
      <c r="H159" s="226">
        <v>2</v>
      </c>
      <c r="I159" s="227"/>
      <c r="J159" s="226">
        <f>ROUND(I159*H159,3)</f>
        <v>0</v>
      </c>
      <c r="K159" s="224" t="s">
        <v>142</v>
      </c>
      <c r="L159" s="41"/>
      <c r="M159" s="228" t="s">
        <v>1</v>
      </c>
      <c r="N159" s="229" t="s">
        <v>41</v>
      </c>
      <c r="O159" s="84"/>
      <c r="P159" s="230">
        <f>O159*H159</f>
        <v>0</v>
      </c>
      <c r="Q159" s="230">
        <v>0</v>
      </c>
      <c r="R159" s="230">
        <f>Q159*H159</f>
        <v>0</v>
      </c>
      <c r="S159" s="230">
        <v>0.00084999999999999995</v>
      </c>
      <c r="T159" s="231">
        <f>S159*H159</f>
        <v>0.0016999999999999999</v>
      </c>
      <c r="AR159" s="232" t="s">
        <v>192</v>
      </c>
      <c r="AT159" s="232" t="s">
        <v>138</v>
      </c>
      <c r="AU159" s="232" t="s">
        <v>144</v>
      </c>
      <c r="AY159" s="15" t="s">
        <v>135</v>
      </c>
      <c r="BE159" s="233">
        <f>IF(N159="základná",J159,0)</f>
        <v>0</v>
      </c>
      <c r="BF159" s="233">
        <f>IF(N159="znížená",J159,0)</f>
        <v>0</v>
      </c>
      <c r="BG159" s="233">
        <f>IF(N159="zákl. prenesená",J159,0)</f>
        <v>0</v>
      </c>
      <c r="BH159" s="233">
        <f>IF(N159="zníž. prenesená",J159,0)</f>
        <v>0</v>
      </c>
      <c r="BI159" s="233">
        <f>IF(N159="nulová",J159,0)</f>
        <v>0</v>
      </c>
      <c r="BJ159" s="15" t="s">
        <v>144</v>
      </c>
      <c r="BK159" s="234">
        <f>ROUND(I159*H159,3)</f>
        <v>0</v>
      </c>
      <c r="BL159" s="15" t="s">
        <v>192</v>
      </c>
      <c r="BM159" s="232" t="s">
        <v>211</v>
      </c>
    </row>
    <row r="160" s="1" customFormat="1" ht="24" customHeight="1">
      <c r="B160" s="36"/>
      <c r="C160" s="222" t="s">
        <v>192</v>
      </c>
      <c r="D160" s="222" t="s">
        <v>138</v>
      </c>
      <c r="E160" s="223" t="s">
        <v>212</v>
      </c>
      <c r="F160" s="224" t="s">
        <v>213</v>
      </c>
      <c r="G160" s="225" t="s">
        <v>181</v>
      </c>
      <c r="H160" s="226">
        <v>1</v>
      </c>
      <c r="I160" s="227"/>
      <c r="J160" s="226">
        <f>ROUND(I160*H160,3)</f>
        <v>0</v>
      </c>
      <c r="K160" s="224" t="s">
        <v>142</v>
      </c>
      <c r="L160" s="41"/>
      <c r="M160" s="228" t="s">
        <v>1</v>
      </c>
      <c r="N160" s="229" t="s">
        <v>41</v>
      </c>
      <c r="O160" s="84"/>
      <c r="P160" s="230">
        <f>O160*H160</f>
        <v>0</v>
      </c>
      <c r="Q160" s="230">
        <v>0</v>
      </c>
      <c r="R160" s="230">
        <f>Q160*H160</f>
        <v>0</v>
      </c>
      <c r="S160" s="230">
        <v>0.001</v>
      </c>
      <c r="T160" s="231">
        <f>S160*H160</f>
        <v>0.001</v>
      </c>
      <c r="AR160" s="232" t="s">
        <v>192</v>
      </c>
      <c r="AT160" s="232" t="s">
        <v>138</v>
      </c>
      <c r="AU160" s="232" t="s">
        <v>144</v>
      </c>
      <c r="AY160" s="15" t="s">
        <v>135</v>
      </c>
      <c r="BE160" s="233">
        <f>IF(N160="základná",J160,0)</f>
        <v>0</v>
      </c>
      <c r="BF160" s="233">
        <f>IF(N160="znížená",J160,0)</f>
        <v>0</v>
      </c>
      <c r="BG160" s="233">
        <f>IF(N160="zákl. prenesená",J160,0)</f>
        <v>0</v>
      </c>
      <c r="BH160" s="233">
        <f>IF(N160="zníž. prenesená",J160,0)</f>
        <v>0</v>
      </c>
      <c r="BI160" s="233">
        <f>IF(N160="nulová",J160,0)</f>
        <v>0</v>
      </c>
      <c r="BJ160" s="15" t="s">
        <v>144</v>
      </c>
      <c r="BK160" s="234">
        <f>ROUND(I160*H160,3)</f>
        <v>0</v>
      </c>
      <c r="BL160" s="15" t="s">
        <v>192</v>
      </c>
      <c r="BM160" s="232" t="s">
        <v>214</v>
      </c>
    </row>
    <row r="161" s="1" customFormat="1" ht="24" customHeight="1">
      <c r="B161" s="36"/>
      <c r="C161" s="222" t="s">
        <v>215</v>
      </c>
      <c r="D161" s="222" t="s">
        <v>138</v>
      </c>
      <c r="E161" s="223" t="s">
        <v>216</v>
      </c>
      <c r="F161" s="224" t="s">
        <v>217</v>
      </c>
      <c r="G161" s="225" t="s">
        <v>181</v>
      </c>
      <c r="H161" s="226">
        <v>1</v>
      </c>
      <c r="I161" s="227"/>
      <c r="J161" s="226">
        <f>ROUND(I161*H161,3)</f>
        <v>0</v>
      </c>
      <c r="K161" s="224" t="s">
        <v>142</v>
      </c>
      <c r="L161" s="41"/>
      <c r="M161" s="228" t="s">
        <v>1</v>
      </c>
      <c r="N161" s="229" t="s">
        <v>41</v>
      </c>
      <c r="O161" s="84"/>
      <c r="P161" s="230">
        <f>O161*H161</f>
        <v>0</v>
      </c>
      <c r="Q161" s="230">
        <v>0</v>
      </c>
      <c r="R161" s="230">
        <f>Q161*H161</f>
        <v>0</v>
      </c>
      <c r="S161" s="230">
        <v>0.0030000000000000001</v>
      </c>
      <c r="T161" s="231">
        <f>S161*H161</f>
        <v>0.0030000000000000001</v>
      </c>
      <c r="AR161" s="232" t="s">
        <v>192</v>
      </c>
      <c r="AT161" s="232" t="s">
        <v>138</v>
      </c>
      <c r="AU161" s="232" t="s">
        <v>144</v>
      </c>
      <c r="AY161" s="15" t="s">
        <v>135</v>
      </c>
      <c r="BE161" s="233">
        <f>IF(N161="základná",J161,0)</f>
        <v>0</v>
      </c>
      <c r="BF161" s="233">
        <f>IF(N161="znížená",J161,0)</f>
        <v>0</v>
      </c>
      <c r="BG161" s="233">
        <f>IF(N161="zákl. prenesená",J161,0)</f>
        <v>0</v>
      </c>
      <c r="BH161" s="233">
        <f>IF(N161="zníž. prenesená",J161,0)</f>
        <v>0</v>
      </c>
      <c r="BI161" s="233">
        <f>IF(N161="nulová",J161,0)</f>
        <v>0</v>
      </c>
      <c r="BJ161" s="15" t="s">
        <v>144</v>
      </c>
      <c r="BK161" s="234">
        <f>ROUND(I161*H161,3)</f>
        <v>0</v>
      </c>
      <c r="BL161" s="15" t="s">
        <v>192</v>
      </c>
      <c r="BM161" s="232" t="s">
        <v>218</v>
      </c>
    </row>
    <row r="162" s="1" customFormat="1" ht="24" customHeight="1">
      <c r="B162" s="36"/>
      <c r="C162" s="222" t="s">
        <v>219</v>
      </c>
      <c r="D162" s="222" t="s">
        <v>138</v>
      </c>
      <c r="E162" s="223" t="s">
        <v>220</v>
      </c>
      <c r="F162" s="224" t="s">
        <v>221</v>
      </c>
      <c r="G162" s="225" t="s">
        <v>141</v>
      </c>
      <c r="H162" s="226">
        <v>9.5</v>
      </c>
      <c r="I162" s="227"/>
      <c r="J162" s="226">
        <f>ROUND(I162*H162,3)</f>
        <v>0</v>
      </c>
      <c r="K162" s="224" t="s">
        <v>142</v>
      </c>
      <c r="L162" s="41"/>
      <c r="M162" s="228" t="s">
        <v>1</v>
      </c>
      <c r="N162" s="229" t="s">
        <v>41</v>
      </c>
      <c r="O162" s="84"/>
      <c r="P162" s="230">
        <f>O162*H162</f>
        <v>0</v>
      </c>
      <c r="Q162" s="230">
        <v>0</v>
      </c>
      <c r="R162" s="230">
        <f>Q162*H162</f>
        <v>0</v>
      </c>
      <c r="S162" s="230">
        <v>0.001</v>
      </c>
      <c r="T162" s="231">
        <f>S162*H162</f>
        <v>0.0094999999999999998</v>
      </c>
      <c r="AR162" s="232" t="s">
        <v>192</v>
      </c>
      <c r="AT162" s="232" t="s">
        <v>138</v>
      </c>
      <c r="AU162" s="232" t="s">
        <v>144</v>
      </c>
      <c r="AY162" s="15" t="s">
        <v>135</v>
      </c>
      <c r="BE162" s="233">
        <f>IF(N162="základná",J162,0)</f>
        <v>0</v>
      </c>
      <c r="BF162" s="233">
        <f>IF(N162="znížená",J162,0)</f>
        <v>0</v>
      </c>
      <c r="BG162" s="233">
        <f>IF(N162="zákl. prenesená",J162,0)</f>
        <v>0</v>
      </c>
      <c r="BH162" s="233">
        <f>IF(N162="zníž. prenesená",J162,0)</f>
        <v>0</v>
      </c>
      <c r="BI162" s="233">
        <f>IF(N162="nulová",J162,0)</f>
        <v>0</v>
      </c>
      <c r="BJ162" s="15" t="s">
        <v>144</v>
      </c>
      <c r="BK162" s="234">
        <f>ROUND(I162*H162,3)</f>
        <v>0</v>
      </c>
      <c r="BL162" s="15" t="s">
        <v>192</v>
      </c>
      <c r="BM162" s="232" t="s">
        <v>222</v>
      </c>
    </row>
    <row r="163" s="1" customFormat="1" ht="36" customHeight="1">
      <c r="B163" s="36"/>
      <c r="C163" s="222" t="s">
        <v>223</v>
      </c>
      <c r="D163" s="222" t="s">
        <v>138</v>
      </c>
      <c r="E163" s="223" t="s">
        <v>224</v>
      </c>
      <c r="F163" s="224" t="s">
        <v>225</v>
      </c>
      <c r="G163" s="225" t="s">
        <v>226</v>
      </c>
      <c r="H163" s="226">
        <v>0.85499999999999998</v>
      </c>
      <c r="I163" s="227"/>
      <c r="J163" s="226">
        <f>ROUND(I163*H163,3)</f>
        <v>0</v>
      </c>
      <c r="K163" s="224" t="s">
        <v>142</v>
      </c>
      <c r="L163" s="41"/>
      <c r="M163" s="228" t="s">
        <v>1</v>
      </c>
      <c r="N163" s="229" t="s">
        <v>41</v>
      </c>
      <c r="O163" s="84"/>
      <c r="P163" s="230">
        <f>O163*H163</f>
        <v>0</v>
      </c>
      <c r="Q163" s="230">
        <v>0</v>
      </c>
      <c r="R163" s="230">
        <f>Q163*H163</f>
        <v>0</v>
      </c>
      <c r="S163" s="230">
        <v>2.2000000000000002</v>
      </c>
      <c r="T163" s="231">
        <f>S163*H163</f>
        <v>1.881</v>
      </c>
      <c r="AR163" s="232" t="s">
        <v>143</v>
      </c>
      <c r="AT163" s="232" t="s">
        <v>138</v>
      </c>
      <c r="AU163" s="232" t="s">
        <v>144</v>
      </c>
      <c r="AY163" s="15" t="s">
        <v>135</v>
      </c>
      <c r="BE163" s="233">
        <f>IF(N163="základná",J163,0)</f>
        <v>0</v>
      </c>
      <c r="BF163" s="233">
        <f>IF(N163="znížená",J163,0)</f>
        <v>0</v>
      </c>
      <c r="BG163" s="233">
        <f>IF(N163="zákl. prenesená",J163,0)</f>
        <v>0</v>
      </c>
      <c r="BH163" s="233">
        <f>IF(N163="zníž. prenesená",J163,0)</f>
        <v>0</v>
      </c>
      <c r="BI163" s="233">
        <f>IF(N163="nulová",J163,0)</f>
        <v>0</v>
      </c>
      <c r="BJ163" s="15" t="s">
        <v>144</v>
      </c>
      <c r="BK163" s="234">
        <f>ROUND(I163*H163,3)</f>
        <v>0</v>
      </c>
      <c r="BL163" s="15" t="s">
        <v>143</v>
      </c>
      <c r="BM163" s="232" t="s">
        <v>227</v>
      </c>
    </row>
    <row r="164" s="12" customFormat="1">
      <c r="B164" s="235"/>
      <c r="C164" s="236"/>
      <c r="D164" s="237" t="s">
        <v>146</v>
      </c>
      <c r="E164" s="238" t="s">
        <v>1</v>
      </c>
      <c r="F164" s="239" t="s">
        <v>228</v>
      </c>
      <c r="G164" s="236"/>
      <c r="H164" s="240">
        <v>0.85499999999999998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146</v>
      </c>
      <c r="AU164" s="246" t="s">
        <v>144</v>
      </c>
      <c r="AV164" s="12" t="s">
        <v>144</v>
      </c>
      <c r="AW164" s="12" t="s">
        <v>30</v>
      </c>
      <c r="AX164" s="12" t="s">
        <v>83</v>
      </c>
      <c r="AY164" s="246" t="s">
        <v>135</v>
      </c>
    </row>
    <row r="165" s="1" customFormat="1" ht="24" customHeight="1">
      <c r="B165" s="36"/>
      <c r="C165" s="222" t="s">
        <v>7</v>
      </c>
      <c r="D165" s="222" t="s">
        <v>138</v>
      </c>
      <c r="E165" s="223" t="s">
        <v>229</v>
      </c>
      <c r="F165" s="224" t="s">
        <v>230</v>
      </c>
      <c r="G165" s="225" t="s">
        <v>181</v>
      </c>
      <c r="H165" s="226">
        <v>1</v>
      </c>
      <c r="I165" s="227"/>
      <c r="J165" s="226">
        <f>ROUND(I165*H165,3)</f>
        <v>0</v>
      </c>
      <c r="K165" s="224" t="s">
        <v>142</v>
      </c>
      <c r="L165" s="41"/>
      <c r="M165" s="228" t="s">
        <v>1</v>
      </c>
      <c r="N165" s="229" t="s">
        <v>41</v>
      </c>
      <c r="O165" s="84"/>
      <c r="P165" s="230">
        <f>O165*H165</f>
        <v>0</v>
      </c>
      <c r="Q165" s="230">
        <v>0</v>
      </c>
      <c r="R165" s="230">
        <f>Q165*H165</f>
        <v>0</v>
      </c>
      <c r="S165" s="230">
        <v>0.024</v>
      </c>
      <c r="T165" s="231">
        <f>S165*H165</f>
        <v>0.024</v>
      </c>
      <c r="AR165" s="232" t="s">
        <v>143</v>
      </c>
      <c r="AT165" s="232" t="s">
        <v>138</v>
      </c>
      <c r="AU165" s="232" t="s">
        <v>144</v>
      </c>
      <c r="AY165" s="15" t="s">
        <v>135</v>
      </c>
      <c r="BE165" s="233">
        <f>IF(N165="základná",J165,0)</f>
        <v>0</v>
      </c>
      <c r="BF165" s="233">
        <f>IF(N165="znížená",J165,0)</f>
        <v>0</v>
      </c>
      <c r="BG165" s="233">
        <f>IF(N165="zákl. prenesená",J165,0)</f>
        <v>0</v>
      </c>
      <c r="BH165" s="233">
        <f>IF(N165="zníž. prenesená",J165,0)</f>
        <v>0</v>
      </c>
      <c r="BI165" s="233">
        <f>IF(N165="nulová",J165,0)</f>
        <v>0</v>
      </c>
      <c r="BJ165" s="15" t="s">
        <v>144</v>
      </c>
      <c r="BK165" s="234">
        <f>ROUND(I165*H165,3)</f>
        <v>0</v>
      </c>
      <c r="BL165" s="15" t="s">
        <v>143</v>
      </c>
      <c r="BM165" s="232" t="s">
        <v>231</v>
      </c>
    </row>
    <row r="166" s="1" customFormat="1" ht="24" customHeight="1">
      <c r="B166" s="36"/>
      <c r="C166" s="222" t="s">
        <v>232</v>
      </c>
      <c r="D166" s="222" t="s">
        <v>138</v>
      </c>
      <c r="E166" s="223" t="s">
        <v>233</v>
      </c>
      <c r="F166" s="224" t="s">
        <v>234</v>
      </c>
      <c r="G166" s="225" t="s">
        <v>141</v>
      </c>
      <c r="H166" s="226">
        <v>1.8180000000000001</v>
      </c>
      <c r="I166" s="227"/>
      <c r="J166" s="226">
        <f>ROUND(I166*H166,3)</f>
        <v>0</v>
      </c>
      <c r="K166" s="224" t="s">
        <v>142</v>
      </c>
      <c r="L166" s="41"/>
      <c r="M166" s="228" t="s">
        <v>1</v>
      </c>
      <c r="N166" s="229" t="s">
        <v>41</v>
      </c>
      <c r="O166" s="84"/>
      <c r="P166" s="230">
        <f>O166*H166</f>
        <v>0</v>
      </c>
      <c r="Q166" s="230">
        <v>0</v>
      </c>
      <c r="R166" s="230">
        <f>Q166*H166</f>
        <v>0</v>
      </c>
      <c r="S166" s="230">
        <v>0.075999999999999998</v>
      </c>
      <c r="T166" s="231">
        <f>S166*H166</f>
        <v>0.13816800000000001</v>
      </c>
      <c r="AR166" s="232" t="s">
        <v>143</v>
      </c>
      <c r="AT166" s="232" t="s">
        <v>138</v>
      </c>
      <c r="AU166" s="232" t="s">
        <v>144</v>
      </c>
      <c r="AY166" s="15" t="s">
        <v>135</v>
      </c>
      <c r="BE166" s="233">
        <f>IF(N166="základná",J166,0)</f>
        <v>0</v>
      </c>
      <c r="BF166" s="233">
        <f>IF(N166="znížená",J166,0)</f>
        <v>0</v>
      </c>
      <c r="BG166" s="233">
        <f>IF(N166="zákl. prenesená",J166,0)</f>
        <v>0</v>
      </c>
      <c r="BH166" s="233">
        <f>IF(N166="zníž. prenesená",J166,0)</f>
        <v>0</v>
      </c>
      <c r="BI166" s="233">
        <f>IF(N166="nulová",J166,0)</f>
        <v>0</v>
      </c>
      <c r="BJ166" s="15" t="s">
        <v>144</v>
      </c>
      <c r="BK166" s="234">
        <f>ROUND(I166*H166,3)</f>
        <v>0</v>
      </c>
      <c r="BL166" s="15" t="s">
        <v>143</v>
      </c>
      <c r="BM166" s="232" t="s">
        <v>235</v>
      </c>
    </row>
    <row r="167" s="12" customFormat="1">
      <c r="B167" s="235"/>
      <c r="C167" s="236"/>
      <c r="D167" s="237" t="s">
        <v>146</v>
      </c>
      <c r="E167" s="238" t="s">
        <v>1</v>
      </c>
      <c r="F167" s="239" t="s">
        <v>236</v>
      </c>
      <c r="G167" s="236"/>
      <c r="H167" s="240">
        <v>1.8180000000000001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146</v>
      </c>
      <c r="AU167" s="246" t="s">
        <v>144</v>
      </c>
      <c r="AV167" s="12" t="s">
        <v>144</v>
      </c>
      <c r="AW167" s="12" t="s">
        <v>30</v>
      </c>
      <c r="AX167" s="12" t="s">
        <v>83</v>
      </c>
      <c r="AY167" s="246" t="s">
        <v>135</v>
      </c>
    </row>
    <row r="168" s="1" customFormat="1" ht="24" customHeight="1">
      <c r="B168" s="36"/>
      <c r="C168" s="222" t="s">
        <v>237</v>
      </c>
      <c r="D168" s="222" t="s">
        <v>138</v>
      </c>
      <c r="E168" s="223" t="s">
        <v>238</v>
      </c>
      <c r="F168" s="224" t="s">
        <v>239</v>
      </c>
      <c r="G168" s="225" t="s">
        <v>141</v>
      </c>
      <c r="H168" s="226">
        <v>3.54</v>
      </c>
      <c r="I168" s="227"/>
      <c r="J168" s="226">
        <f>ROUND(I168*H168,3)</f>
        <v>0</v>
      </c>
      <c r="K168" s="224" t="s">
        <v>142</v>
      </c>
      <c r="L168" s="41"/>
      <c r="M168" s="228" t="s">
        <v>1</v>
      </c>
      <c r="N168" s="229" t="s">
        <v>41</v>
      </c>
      <c r="O168" s="84"/>
      <c r="P168" s="230">
        <f>O168*H168</f>
        <v>0</v>
      </c>
      <c r="Q168" s="230">
        <v>0</v>
      </c>
      <c r="R168" s="230">
        <f>Q168*H168</f>
        <v>0</v>
      </c>
      <c r="S168" s="230">
        <v>0.27000000000000002</v>
      </c>
      <c r="T168" s="231">
        <f>S168*H168</f>
        <v>0.95580000000000009</v>
      </c>
      <c r="AR168" s="232" t="s">
        <v>143</v>
      </c>
      <c r="AT168" s="232" t="s">
        <v>138</v>
      </c>
      <c r="AU168" s="232" t="s">
        <v>144</v>
      </c>
      <c r="AY168" s="15" t="s">
        <v>135</v>
      </c>
      <c r="BE168" s="233">
        <f>IF(N168="základná",J168,0)</f>
        <v>0</v>
      </c>
      <c r="BF168" s="233">
        <f>IF(N168="znížená",J168,0)</f>
        <v>0</v>
      </c>
      <c r="BG168" s="233">
        <f>IF(N168="zákl. prenesená",J168,0)</f>
        <v>0</v>
      </c>
      <c r="BH168" s="233">
        <f>IF(N168="zníž. prenesená",J168,0)</f>
        <v>0</v>
      </c>
      <c r="BI168" s="233">
        <f>IF(N168="nulová",J168,0)</f>
        <v>0</v>
      </c>
      <c r="BJ168" s="15" t="s">
        <v>144</v>
      </c>
      <c r="BK168" s="234">
        <f>ROUND(I168*H168,3)</f>
        <v>0</v>
      </c>
      <c r="BL168" s="15" t="s">
        <v>143</v>
      </c>
      <c r="BM168" s="232" t="s">
        <v>240</v>
      </c>
    </row>
    <row r="169" s="12" customFormat="1">
      <c r="B169" s="235"/>
      <c r="C169" s="236"/>
      <c r="D169" s="237" t="s">
        <v>146</v>
      </c>
      <c r="E169" s="238" t="s">
        <v>1</v>
      </c>
      <c r="F169" s="239" t="s">
        <v>241</v>
      </c>
      <c r="G169" s="236"/>
      <c r="H169" s="240">
        <v>3.54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146</v>
      </c>
      <c r="AU169" s="246" t="s">
        <v>144</v>
      </c>
      <c r="AV169" s="12" t="s">
        <v>144</v>
      </c>
      <c r="AW169" s="12" t="s">
        <v>30</v>
      </c>
      <c r="AX169" s="12" t="s">
        <v>83</v>
      </c>
      <c r="AY169" s="246" t="s">
        <v>135</v>
      </c>
    </row>
    <row r="170" s="1" customFormat="1" ht="36" customHeight="1">
      <c r="B170" s="36"/>
      <c r="C170" s="222" t="s">
        <v>242</v>
      </c>
      <c r="D170" s="222" t="s">
        <v>138</v>
      </c>
      <c r="E170" s="223" t="s">
        <v>243</v>
      </c>
      <c r="F170" s="224" t="s">
        <v>244</v>
      </c>
      <c r="G170" s="225" t="s">
        <v>181</v>
      </c>
      <c r="H170" s="226">
        <v>1</v>
      </c>
      <c r="I170" s="227"/>
      <c r="J170" s="226">
        <f>ROUND(I170*H170,3)</f>
        <v>0</v>
      </c>
      <c r="K170" s="224" t="s">
        <v>1</v>
      </c>
      <c r="L170" s="41"/>
      <c r="M170" s="228" t="s">
        <v>1</v>
      </c>
      <c r="N170" s="229" t="s">
        <v>41</v>
      </c>
      <c r="O170" s="84"/>
      <c r="P170" s="230">
        <f>O170*H170</f>
        <v>0</v>
      </c>
      <c r="Q170" s="230">
        <v>0</v>
      </c>
      <c r="R170" s="230">
        <f>Q170*H170</f>
        <v>0</v>
      </c>
      <c r="S170" s="230">
        <v>0.029999999999999999</v>
      </c>
      <c r="T170" s="231">
        <f>S170*H170</f>
        <v>0.029999999999999999</v>
      </c>
      <c r="AR170" s="232" t="s">
        <v>143</v>
      </c>
      <c r="AT170" s="232" t="s">
        <v>138</v>
      </c>
      <c r="AU170" s="232" t="s">
        <v>144</v>
      </c>
      <c r="AY170" s="15" t="s">
        <v>135</v>
      </c>
      <c r="BE170" s="233">
        <f>IF(N170="základná",J170,0)</f>
        <v>0</v>
      </c>
      <c r="BF170" s="233">
        <f>IF(N170="znížená",J170,0)</f>
        <v>0</v>
      </c>
      <c r="BG170" s="233">
        <f>IF(N170="zákl. prenesená",J170,0)</f>
        <v>0</v>
      </c>
      <c r="BH170" s="233">
        <f>IF(N170="zníž. prenesená",J170,0)</f>
        <v>0</v>
      </c>
      <c r="BI170" s="233">
        <f>IF(N170="nulová",J170,0)</f>
        <v>0</v>
      </c>
      <c r="BJ170" s="15" t="s">
        <v>144</v>
      </c>
      <c r="BK170" s="234">
        <f>ROUND(I170*H170,3)</f>
        <v>0</v>
      </c>
      <c r="BL170" s="15" t="s">
        <v>143</v>
      </c>
      <c r="BM170" s="232" t="s">
        <v>245</v>
      </c>
    </row>
    <row r="171" s="1" customFormat="1" ht="24" customHeight="1">
      <c r="B171" s="36"/>
      <c r="C171" s="222" t="s">
        <v>246</v>
      </c>
      <c r="D171" s="222" t="s">
        <v>138</v>
      </c>
      <c r="E171" s="223" t="s">
        <v>247</v>
      </c>
      <c r="F171" s="224" t="s">
        <v>248</v>
      </c>
      <c r="G171" s="225" t="s">
        <v>141</v>
      </c>
      <c r="H171" s="226">
        <v>16.140000000000001</v>
      </c>
      <c r="I171" s="227"/>
      <c r="J171" s="226">
        <f>ROUND(I171*H171,3)</f>
        <v>0</v>
      </c>
      <c r="K171" s="224" t="s">
        <v>142</v>
      </c>
      <c r="L171" s="41"/>
      <c r="M171" s="228" t="s">
        <v>1</v>
      </c>
      <c r="N171" s="229" t="s">
        <v>41</v>
      </c>
      <c r="O171" s="84"/>
      <c r="P171" s="230">
        <f>O171*H171</f>
        <v>0</v>
      </c>
      <c r="Q171" s="230">
        <v>0</v>
      </c>
      <c r="R171" s="230">
        <f>Q171*H171</f>
        <v>0</v>
      </c>
      <c r="S171" s="230">
        <v>0.045999999999999999</v>
      </c>
      <c r="T171" s="231">
        <f>S171*H171</f>
        <v>0.74243999999999999</v>
      </c>
      <c r="AR171" s="232" t="s">
        <v>143</v>
      </c>
      <c r="AT171" s="232" t="s">
        <v>138</v>
      </c>
      <c r="AU171" s="232" t="s">
        <v>144</v>
      </c>
      <c r="AY171" s="15" t="s">
        <v>135</v>
      </c>
      <c r="BE171" s="233">
        <f>IF(N171="základná",J171,0)</f>
        <v>0</v>
      </c>
      <c r="BF171" s="233">
        <f>IF(N171="znížená",J171,0)</f>
        <v>0</v>
      </c>
      <c r="BG171" s="233">
        <f>IF(N171="zákl. prenesená",J171,0)</f>
        <v>0</v>
      </c>
      <c r="BH171" s="233">
        <f>IF(N171="zníž. prenesená",J171,0)</f>
        <v>0</v>
      </c>
      <c r="BI171" s="233">
        <f>IF(N171="nulová",J171,0)</f>
        <v>0</v>
      </c>
      <c r="BJ171" s="15" t="s">
        <v>144</v>
      </c>
      <c r="BK171" s="234">
        <f>ROUND(I171*H171,3)</f>
        <v>0</v>
      </c>
      <c r="BL171" s="15" t="s">
        <v>143</v>
      </c>
      <c r="BM171" s="232" t="s">
        <v>249</v>
      </c>
    </row>
    <row r="172" s="12" customFormat="1">
      <c r="B172" s="235"/>
      <c r="C172" s="236"/>
      <c r="D172" s="237" t="s">
        <v>146</v>
      </c>
      <c r="E172" s="238" t="s">
        <v>1</v>
      </c>
      <c r="F172" s="239" t="s">
        <v>250</v>
      </c>
      <c r="G172" s="236"/>
      <c r="H172" s="240">
        <v>16.140000000000001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146</v>
      </c>
      <c r="AU172" s="246" t="s">
        <v>144</v>
      </c>
      <c r="AV172" s="12" t="s">
        <v>144</v>
      </c>
      <c r="AW172" s="12" t="s">
        <v>30</v>
      </c>
      <c r="AX172" s="12" t="s">
        <v>83</v>
      </c>
      <c r="AY172" s="246" t="s">
        <v>135</v>
      </c>
    </row>
    <row r="173" s="1" customFormat="1" ht="36" customHeight="1">
      <c r="B173" s="36"/>
      <c r="C173" s="222" t="s">
        <v>251</v>
      </c>
      <c r="D173" s="222" t="s">
        <v>138</v>
      </c>
      <c r="E173" s="223" t="s">
        <v>252</v>
      </c>
      <c r="F173" s="224" t="s">
        <v>253</v>
      </c>
      <c r="G173" s="225" t="s">
        <v>141</v>
      </c>
      <c r="H173" s="226">
        <v>12.9</v>
      </c>
      <c r="I173" s="227"/>
      <c r="J173" s="226">
        <f>ROUND(I173*H173,3)</f>
        <v>0</v>
      </c>
      <c r="K173" s="224" t="s">
        <v>142</v>
      </c>
      <c r="L173" s="41"/>
      <c r="M173" s="228" t="s">
        <v>1</v>
      </c>
      <c r="N173" s="229" t="s">
        <v>41</v>
      </c>
      <c r="O173" s="84"/>
      <c r="P173" s="230">
        <f>O173*H173</f>
        <v>0</v>
      </c>
      <c r="Q173" s="230">
        <v>0</v>
      </c>
      <c r="R173" s="230">
        <f>Q173*H173</f>
        <v>0</v>
      </c>
      <c r="S173" s="230">
        <v>0.068000000000000005</v>
      </c>
      <c r="T173" s="231">
        <f>S173*H173</f>
        <v>0.87720000000000009</v>
      </c>
      <c r="AR173" s="232" t="s">
        <v>143</v>
      </c>
      <c r="AT173" s="232" t="s">
        <v>138</v>
      </c>
      <c r="AU173" s="232" t="s">
        <v>144</v>
      </c>
      <c r="AY173" s="15" t="s">
        <v>135</v>
      </c>
      <c r="BE173" s="233">
        <f>IF(N173="základná",J173,0)</f>
        <v>0</v>
      </c>
      <c r="BF173" s="233">
        <f>IF(N173="znížená",J173,0)</f>
        <v>0</v>
      </c>
      <c r="BG173" s="233">
        <f>IF(N173="zákl. prenesená",J173,0)</f>
        <v>0</v>
      </c>
      <c r="BH173" s="233">
        <f>IF(N173="zníž. prenesená",J173,0)</f>
        <v>0</v>
      </c>
      <c r="BI173" s="233">
        <f>IF(N173="nulová",J173,0)</f>
        <v>0</v>
      </c>
      <c r="BJ173" s="15" t="s">
        <v>144</v>
      </c>
      <c r="BK173" s="234">
        <f>ROUND(I173*H173,3)</f>
        <v>0</v>
      </c>
      <c r="BL173" s="15" t="s">
        <v>143</v>
      </c>
      <c r="BM173" s="232" t="s">
        <v>254</v>
      </c>
    </row>
    <row r="174" s="12" customFormat="1">
      <c r="B174" s="235"/>
      <c r="C174" s="236"/>
      <c r="D174" s="237" t="s">
        <v>146</v>
      </c>
      <c r="E174" s="238" t="s">
        <v>1</v>
      </c>
      <c r="F174" s="239" t="s">
        <v>255</v>
      </c>
      <c r="G174" s="236"/>
      <c r="H174" s="240">
        <v>12.9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146</v>
      </c>
      <c r="AU174" s="246" t="s">
        <v>144</v>
      </c>
      <c r="AV174" s="12" t="s">
        <v>144</v>
      </c>
      <c r="AW174" s="12" t="s">
        <v>30</v>
      </c>
      <c r="AX174" s="12" t="s">
        <v>83</v>
      </c>
      <c r="AY174" s="246" t="s">
        <v>135</v>
      </c>
    </row>
    <row r="175" s="1" customFormat="1" ht="24" customHeight="1">
      <c r="B175" s="36"/>
      <c r="C175" s="222" t="s">
        <v>256</v>
      </c>
      <c r="D175" s="222" t="s">
        <v>138</v>
      </c>
      <c r="E175" s="223" t="s">
        <v>257</v>
      </c>
      <c r="F175" s="224" t="s">
        <v>258</v>
      </c>
      <c r="G175" s="225" t="s">
        <v>259</v>
      </c>
      <c r="H175" s="226">
        <v>4.8079999999999998</v>
      </c>
      <c r="I175" s="227"/>
      <c r="J175" s="226">
        <f>ROUND(I175*H175,3)</f>
        <v>0</v>
      </c>
      <c r="K175" s="224" t="s">
        <v>142</v>
      </c>
      <c r="L175" s="41"/>
      <c r="M175" s="228" t="s">
        <v>1</v>
      </c>
      <c r="N175" s="229" t="s">
        <v>41</v>
      </c>
      <c r="O175" s="84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2" t="s">
        <v>143</v>
      </c>
      <c r="AT175" s="232" t="s">
        <v>138</v>
      </c>
      <c r="AU175" s="232" t="s">
        <v>144</v>
      </c>
      <c r="AY175" s="15" t="s">
        <v>135</v>
      </c>
      <c r="BE175" s="233">
        <f>IF(N175="základná",J175,0)</f>
        <v>0</v>
      </c>
      <c r="BF175" s="233">
        <f>IF(N175="znížená",J175,0)</f>
        <v>0</v>
      </c>
      <c r="BG175" s="233">
        <f>IF(N175="zákl. prenesená",J175,0)</f>
        <v>0</v>
      </c>
      <c r="BH175" s="233">
        <f>IF(N175="zníž. prenesená",J175,0)</f>
        <v>0</v>
      </c>
      <c r="BI175" s="233">
        <f>IF(N175="nulová",J175,0)</f>
        <v>0</v>
      </c>
      <c r="BJ175" s="15" t="s">
        <v>144</v>
      </c>
      <c r="BK175" s="234">
        <f>ROUND(I175*H175,3)</f>
        <v>0</v>
      </c>
      <c r="BL175" s="15" t="s">
        <v>143</v>
      </c>
      <c r="BM175" s="232" t="s">
        <v>260</v>
      </c>
    </row>
    <row r="176" s="1" customFormat="1" ht="24" customHeight="1">
      <c r="B176" s="36"/>
      <c r="C176" s="222" t="s">
        <v>261</v>
      </c>
      <c r="D176" s="222" t="s">
        <v>138</v>
      </c>
      <c r="E176" s="223" t="s">
        <v>262</v>
      </c>
      <c r="F176" s="224" t="s">
        <v>263</v>
      </c>
      <c r="G176" s="225" t="s">
        <v>259</v>
      </c>
      <c r="H176" s="226">
        <v>4.8079999999999998</v>
      </c>
      <c r="I176" s="227"/>
      <c r="J176" s="226">
        <f>ROUND(I176*H176,3)</f>
        <v>0</v>
      </c>
      <c r="K176" s="224" t="s">
        <v>142</v>
      </c>
      <c r="L176" s="41"/>
      <c r="M176" s="228" t="s">
        <v>1</v>
      </c>
      <c r="N176" s="229" t="s">
        <v>41</v>
      </c>
      <c r="O176" s="84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32" t="s">
        <v>143</v>
      </c>
      <c r="AT176" s="232" t="s">
        <v>138</v>
      </c>
      <c r="AU176" s="232" t="s">
        <v>144</v>
      </c>
      <c r="AY176" s="15" t="s">
        <v>135</v>
      </c>
      <c r="BE176" s="233">
        <f>IF(N176="základná",J176,0)</f>
        <v>0</v>
      </c>
      <c r="BF176" s="233">
        <f>IF(N176="znížená",J176,0)</f>
        <v>0</v>
      </c>
      <c r="BG176" s="233">
        <f>IF(N176="zákl. prenesená",J176,0)</f>
        <v>0</v>
      </c>
      <c r="BH176" s="233">
        <f>IF(N176="zníž. prenesená",J176,0)</f>
        <v>0</v>
      </c>
      <c r="BI176" s="233">
        <f>IF(N176="nulová",J176,0)</f>
        <v>0</v>
      </c>
      <c r="BJ176" s="15" t="s">
        <v>144</v>
      </c>
      <c r="BK176" s="234">
        <f>ROUND(I176*H176,3)</f>
        <v>0</v>
      </c>
      <c r="BL176" s="15" t="s">
        <v>143</v>
      </c>
      <c r="BM176" s="232" t="s">
        <v>264</v>
      </c>
    </row>
    <row r="177" s="1" customFormat="1" ht="16.5" customHeight="1">
      <c r="B177" s="36"/>
      <c r="C177" s="222" t="s">
        <v>265</v>
      </c>
      <c r="D177" s="222" t="s">
        <v>138</v>
      </c>
      <c r="E177" s="223" t="s">
        <v>266</v>
      </c>
      <c r="F177" s="224" t="s">
        <v>267</v>
      </c>
      <c r="G177" s="225" t="s">
        <v>259</v>
      </c>
      <c r="H177" s="226">
        <v>4.8079999999999998</v>
      </c>
      <c r="I177" s="227"/>
      <c r="J177" s="226">
        <f>ROUND(I177*H177,3)</f>
        <v>0</v>
      </c>
      <c r="K177" s="224" t="s">
        <v>142</v>
      </c>
      <c r="L177" s="41"/>
      <c r="M177" s="228" t="s">
        <v>1</v>
      </c>
      <c r="N177" s="229" t="s">
        <v>41</v>
      </c>
      <c r="O177" s="84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32" t="s">
        <v>143</v>
      </c>
      <c r="AT177" s="232" t="s">
        <v>138</v>
      </c>
      <c r="AU177" s="232" t="s">
        <v>144</v>
      </c>
      <c r="AY177" s="15" t="s">
        <v>135</v>
      </c>
      <c r="BE177" s="233">
        <f>IF(N177="základná",J177,0)</f>
        <v>0</v>
      </c>
      <c r="BF177" s="233">
        <f>IF(N177="znížená",J177,0)</f>
        <v>0</v>
      </c>
      <c r="BG177" s="233">
        <f>IF(N177="zákl. prenesená",J177,0)</f>
        <v>0</v>
      </c>
      <c r="BH177" s="233">
        <f>IF(N177="zníž. prenesená",J177,0)</f>
        <v>0</v>
      </c>
      <c r="BI177" s="233">
        <f>IF(N177="nulová",J177,0)</f>
        <v>0</v>
      </c>
      <c r="BJ177" s="15" t="s">
        <v>144</v>
      </c>
      <c r="BK177" s="234">
        <f>ROUND(I177*H177,3)</f>
        <v>0</v>
      </c>
      <c r="BL177" s="15" t="s">
        <v>143</v>
      </c>
      <c r="BM177" s="232" t="s">
        <v>268</v>
      </c>
    </row>
    <row r="178" s="1" customFormat="1" ht="24" customHeight="1">
      <c r="B178" s="36"/>
      <c r="C178" s="222" t="s">
        <v>269</v>
      </c>
      <c r="D178" s="222" t="s">
        <v>138</v>
      </c>
      <c r="E178" s="223" t="s">
        <v>270</v>
      </c>
      <c r="F178" s="224" t="s">
        <v>271</v>
      </c>
      <c r="G178" s="225" t="s">
        <v>259</v>
      </c>
      <c r="H178" s="226">
        <v>4.8079999999999998</v>
      </c>
      <c r="I178" s="227"/>
      <c r="J178" s="226">
        <f>ROUND(I178*H178,3)</f>
        <v>0</v>
      </c>
      <c r="K178" s="224" t="s">
        <v>142</v>
      </c>
      <c r="L178" s="41"/>
      <c r="M178" s="228" t="s">
        <v>1</v>
      </c>
      <c r="N178" s="229" t="s">
        <v>41</v>
      </c>
      <c r="O178" s="84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32" t="s">
        <v>143</v>
      </c>
      <c r="AT178" s="232" t="s">
        <v>138</v>
      </c>
      <c r="AU178" s="232" t="s">
        <v>144</v>
      </c>
      <c r="AY178" s="15" t="s">
        <v>135</v>
      </c>
      <c r="BE178" s="233">
        <f>IF(N178="základná",J178,0)</f>
        <v>0</v>
      </c>
      <c r="BF178" s="233">
        <f>IF(N178="znížená",J178,0)</f>
        <v>0</v>
      </c>
      <c r="BG178" s="233">
        <f>IF(N178="zákl. prenesená",J178,0)</f>
        <v>0</v>
      </c>
      <c r="BH178" s="233">
        <f>IF(N178="zníž. prenesená",J178,0)</f>
        <v>0</v>
      </c>
      <c r="BI178" s="233">
        <f>IF(N178="nulová",J178,0)</f>
        <v>0</v>
      </c>
      <c r="BJ178" s="15" t="s">
        <v>144</v>
      </c>
      <c r="BK178" s="234">
        <f>ROUND(I178*H178,3)</f>
        <v>0</v>
      </c>
      <c r="BL178" s="15" t="s">
        <v>143</v>
      </c>
      <c r="BM178" s="232" t="s">
        <v>272</v>
      </c>
    </row>
    <row r="179" s="1" customFormat="1" ht="24" customHeight="1">
      <c r="B179" s="36"/>
      <c r="C179" s="222" t="s">
        <v>273</v>
      </c>
      <c r="D179" s="222" t="s">
        <v>138</v>
      </c>
      <c r="E179" s="223" t="s">
        <v>274</v>
      </c>
      <c r="F179" s="224" t="s">
        <v>275</v>
      </c>
      <c r="G179" s="225" t="s">
        <v>259</v>
      </c>
      <c r="H179" s="226">
        <v>4.8079999999999998</v>
      </c>
      <c r="I179" s="227"/>
      <c r="J179" s="226">
        <f>ROUND(I179*H179,3)</f>
        <v>0</v>
      </c>
      <c r="K179" s="224" t="s">
        <v>142</v>
      </c>
      <c r="L179" s="41"/>
      <c r="M179" s="228" t="s">
        <v>1</v>
      </c>
      <c r="N179" s="229" t="s">
        <v>41</v>
      </c>
      <c r="O179" s="84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2" t="s">
        <v>143</v>
      </c>
      <c r="AT179" s="232" t="s">
        <v>138</v>
      </c>
      <c r="AU179" s="232" t="s">
        <v>144</v>
      </c>
      <c r="AY179" s="15" t="s">
        <v>135</v>
      </c>
      <c r="BE179" s="233">
        <f>IF(N179="základná",J179,0)</f>
        <v>0</v>
      </c>
      <c r="BF179" s="233">
        <f>IF(N179="znížená",J179,0)</f>
        <v>0</v>
      </c>
      <c r="BG179" s="233">
        <f>IF(N179="zákl. prenesená",J179,0)</f>
        <v>0</v>
      </c>
      <c r="BH179" s="233">
        <f>IF(N179="zníž. prenesená",J179,0)</f>
        <v>0</v>
      </c>
      <c r="BI179" s="233">
        <f>IF(N179="nulová",J179,0)</f>
        <v>0</v>
      </c>
      <c r="BJ179" s="15" t="s">
        <v>144</v>
      </c>
      <c r="BK179" s="234">
        <f>ROUND(I179*H179,3)</f>
        <v>0</v>
      </c>
      <c r="BL179" s="15" t="s">
        <v>143</v>
      </c>
      <c r="BM179" s="232" t="s">
        <v>276</v>
      </c>
    </row>
    <row r="180" s="1" customFormat="1" ht="16.5" customHeight="1">
      <c r="B180" s="36"/>
      <c r="C180" s="222" t="s">
        <v>277</v>
      </c>
      <c r="D180" s="222" t="s">
        <v>138</v>
      </c>
      <c r="E180" s="223" t="s">
        <v>278</v>
      </c>
      <c r="F180" s="224" t="s">
        <v>279</v>
      </c>
      <c r="G180" s="225" t="s">
        <v>259</v>
      </c>
      <c r="H180" s="226">
        <v>4.8079999999999998</v>
      </c>
      <c r="I180" s="227"/>
      <c r="J180" s="226">
        <f>ROUND(I180*H180,3)</f>
        <v>0</v>
      </c>
      <c r="K180" s="224" t="s">
        <v>142</v>
      </c>
      <c r="L180" s="41"/>
      <c r="M180" s="228" t="s">
        <v>1</v>
      </c>
      <c r="N180" s="229" t="s">
        <v>41</v>
      </c>
      <c r="O180" s="84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32" t="s">
        <v>143</v>
      </c>
      <c r="AT180" s="232" t="s">
        <v>138</v>
      </c>
      <c r="AU180" s="232" t="s">
        <v>144</v>
      </c>
      <c r="AY180" s="15" t="s">
        <v>135</v>
      </c>
      <c r="BE180" s="233">
        <f>IF(N180="základná",J180,0)</f>
        <v>0</v>
      </c>
      <c r="BF180" s="233">
        <f>IF(N180="znížená",J180,0)</f>
        <v>0</v>
      </c>
      <c r="BG180" s="233">
        <f>IF(N180="zákl. prenesená",J180,0)</f>
        <v>0</v>
      </c>
      <c r="BH180" s="233">
        <f>IF(N180="zníž. prenesená",J180,0)</f>
        <v>0</v>
      </c>
      <c r="BI180" s="233">
        <f>IF(N180="nulová",J180,0)</f>
        <v>0</v>
      </c>
      <c r="BJ180" s="15" t="s">
        <v>144</v>
      </c>
      <c r="BK180" s="234">
        <f>ROUND(I180*H180,3)</f>
        <v>0</v>
      </c>
      <c r="BL180" s="15" t="s">
        <v>143</v>
      </c>
      <c r="BM180" s="232" t="s">
        <v>280</v>
      </c>
    </row>
    <row r="181" s="11" customFormat="1" ht="22.8" customHeight="1">
      <c r="B181" s="206"/>
      <c r="C181" s="207"/>
      <c r="D181" s="208" t="s">
        <v>74</v>
      </c>
      <c r="E181" s="220" t="s">
        <v>281</v>
      </c>
      <c r="F181" s="220" t="s">
        <v>282</v>
      </c>
      <c r="G181" s="207"/>
      <c r="H181" s="207"/>
      <c r="I181" s="210"/>
      <c r="J181" s="221">
        <f>BK181</f>
        <v>0</v>
      </c>
      <c r="K181" s="207"/>
      <c r="L181" s="212"/>
      <c r="M181" s="213"/>
      <c r="N181" s="214"/>
      <c r="O181" s="214"/>
      <c r="P181" s="215">
        <f>P182</f>
        <v>0</v>
      </c>
      <c r="Q181" s="214"/>
      <c r="R181" s="215">
        <f>R182</f>
        <v>0</v>
      </c>
      <c r="S181" s="214"/>
      <c r="T181" s="216">
        <f>T182</f>
        <v>0</v>
      </c>
      <c r="AR181" s="217" t="s">
        <v>83</v>
      </c>
      <c r="AT181" s="218" t="s">
        <v>74</v>
      </c>
      <c r="AU181" s="218" t="s">
        <v>83</v>
      </c>
      <c r="AY181" s="217" t="s">
        <v>135</v>
      </c>
      <c r="BK181" s="219">
        <f>BK182</f>
        <v>0</v>
      </c>
    </row>
    <row r="182" s="1" customFormat="1" ht="24" customHeight="1">
      <c r="B182" s="36"/>
      <c r="C182" s="222" t="s">
        <v>283</v>
      </c>
      <c r="D182" s="222" t="s">
        <v>138</v>
      </c>
      <c r="E182" s="223" t="s">
        <v>284</v>
      </c>
      <c r="F182" s="224" t="s">
        <v>285</v>
      </c>
      <c r="G182" s="225" t="s">
        <v>259</v>
      </c>
      <c r="H182" s="226">
        <v>3.0579999999999998</v>
      </c>
      <c r="I182" s="227"/>
      <c r="J182" s="226">
        <f>ROUND(I182*H182,3)</f>
        <v>0</v>
      </c>
      <c r="K182" s="224" t="s">
        <v>142</v>
      </c>
      <c r="L182" s="41"/>
      <c r="M182" s="228" t="s">
        <v>1</v>
      </c>
      <c r="N182" s="229" t="s">
        <v>41</v>
      </c>
      <c r="O182" s="84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32" t="s">
        <v>143</v>
      </c>
      <c r="AT182" s="232" t="s">
        <v>138</v>
      </c>
      <c r="AU182" s="232" t="s">
        <v>144</v>
      </c>
      <c r="AY182" s="15" t="s">
        <v>135</v>
      </c>
      <c r="BE182" s="233">
        <f>IF(N182="základná",J182,0)</f>
        <v>0</v>
      </c>
      <c r="BF182" s="233">
        <f>IF(N182="znížená",J182,0)</f>
        <v>0</v>
      </c>
      <c r="BG182" s="233">
        <f>IF(N182="zákl. prenesená",J182,0)</f>
        <v>0</v>
      </c>
      <c r="BH182" s="233">
        <f>IF(N182="zníž. prenesená",J182,0)</f>
        <v>0</v>
      </c>
      <c r="BI182" s="233">
        <f>IF(N182="nulová",J182,0)</f>
        <v>0</v>
      </c>
      <c r="BJ182" s="15" t="s">
        <v>144</v>
      </c>
      <c r="BK182" s="234">
        <f>ROUND(I182*H182,3)</f>
        <v>0</v>
      </c>
      <c r="BL182" s="15" t="s">
        <v>143</v>
      </c>
      <c r="BM182" s="232" t="s">
        <v>286</v>
      </c>
    </row>
    <row r="183" s="11" customFormat="1" ht="25.92" customHeight="1">
      <c r="B183" s="206"/>
      <c r="C183" s="207"/>
      <c r="D183" s="208" t="s">
        <v>74</v>
      </c>
      <c r="E183" s="209" t="s">
        <v>287</v>
      </c>
      <c r="F183" s="209" t="s">
        <v>288</v>
      </c>
      <c r="G183" s="207"/>
      <c r="H183" s="207"/>
      <c r="I183" s="210"/>
      <c r="J183" s="211">
        <f>BK183</f>
        <v>0</v>
      </c>
      <c r="K183" s="207"/>
      <c r="L183" s="212"/>
      <c r="M183" s="213"/>
      <c r="N183" s="214"/>
      <c r="O183" s="214"/>
      <c r="P183" s="215">
        <f>P184+P191+P195+P212+P222+P244+P247+P254+P259+P270+P273</f>
        <v>0</v>
      </c>
      <c r="Q183" s="214"/>
      <c r="R183" s="215">
        <f>R184+R191+R195+R212+R222+R244+R247+R254+R259+R270+R273</f>
        <v>1.0926996</v>
      </c>
      <c r="S183" s="214"/>
      <c r="T183" s="216">
        <f>T184+T191+T195+T212+T222+T244+T247+T254+T259+T270+T273</f>
        <v>0</v>
      </c>
      <c r="AR183" s="217" t="s">
        <v>144</v>
      </c>
      <c r="AT183" s="218" t="s">
        <v>74</v>
      </c>
      <c r="AU183" s="218" t="s">
        <v>75</v>
      </c>
      <c r="AY183" s="217" t="s">
        <v>135</v>
      </c>
      <c r="BK183" s="219">
        <f>BK184+BK191+BK195+BK212+BK222+BK244+BK247+BK254+BK259+BK270+BK273</f>
        <v>0</v>
      </c>
    </row>
    <row r="184" s="11" customFormat="1" ht="22.8" customHeight="1">
      <c r="B184" s="206"/>
      <c r="C184" s="207"/>
      <c r="D184" s="208" t="s">
        <v>74</v>
      </c>
      <c r="E184" s="220" t="s">
        <v>289</v>
      </c>
      <c r="F184" s="220" t="s">
        <v>290</v>
      </c>
      <c r="G184" s="207"/>
      <c r="H184" s="207"/>
      <c r="I184" s="210"/>
      <c r="J184" s="221">
        <f>BK184</f>
        <v>0</v>
      </c>
      <c r="K184" s="207"/>
      <c r="L184" s="212"/>
      <c r="M184" s="213"/>
      <c r="N184" s="214"/>
      <c r="O184" s="214"/>
      <c r="P184" s="215">
        <f>SUM(P185:P190)</f>
        <v>0</v>
      </c>
      <c r="Q184" s="214"/>
      <c r="R184" s="215">
        <f>SUM(R185:R190)</f>
        <v>0.058152799999999998</v>
      </c>
      <c r="S184" s="214"/>
      <c r="T184" s="216">
        <f>SUM(T185:T190)</f>
        <v>0</v>
      </c>
      <c r="AR184" s="217" t="s">
        <v>144</v>
      </c>
      <c r="AT184" s="218" t="s">
        <v>74</v>
      </c>
      <c r="AU184" s="218" t="s">
        <v>83</v>
      </c>
      <c r="AY184" s="217" t="s">
        <v>135</v>
      </c>
      <c r="BK184" s="219">
        <f>SUM(BK185:BK190)</f>
        <v>0</v>
      </c>
    </row>
    <row r="185" s="1" customFormat="1" ht="24" customHeight="1">
      <c r="B185" s="36"/>
      <c r="C185" s="222" t="s">
        <v>291</v>
      </c>
      <c r="D185" s="222" t="s">
        <v>138</v>
      </c>
      <c r="E185" s="223" t="s">
        <v>292</v>
      </c>
      <c r="F185" s="224" t="s">
        <v>293</v>
      </c>
      <c r="G185" s="225" t="s">
        <v>141</v>
      </c>
      <c r="H185" s="226">
        <v>9.5</v>
      </c>
      <c r="I185" s="227"/>
      <c r="J185" s="226">
        <f>ROUND(I185*H185,3)</f>
        <v>0</v>
      </c>
      <c r="K185" s="224" t="s">
        <v>294</v>
      </c>
      <c r="L185" s="41"/>
      <c r="M185" s="228" t="s">
        <v>1</v>
      </c>
      <c r="N185" s="229" t="s">
        <v>41</v>
      </c>
      <c r="O185" s="84"/>
      <c r="P185" s="230">
        <f>O185*H185</f>
        <v>0</v>
      </c>
      <c r="Q185" s="230">
        <v>0.0045199999999999997</v>
      </c>
      <c r="R185" s="230">
        <f>Q185*H185</f>
        <v>0.042939999999999999</v>
      </c>
      <c r="S185" s="230">
        <v>0</v>
      </c>
      <c r="T185" s="231">
        <f>S185*H185</f>
        <v>0</v>
      </c>
      <c r="AR185" s="232" t="s">
        <v>192</v>
      </c>
      <c r="AT185" s="232" t="s">
        <v>138</v>
      </c>
      <c r="AU185" s="232" t="s">
        <v>144</v>
      </c>
      <c r="AY185" s="15" t="s">
        <v>135</v>
      </c>
      <c r="BE185" s="233">
        <f>IF(N185="základná",J185,0)</f>
        <v>0</v>
      </c>
      <c r="BF185" s="233">
        <f>IF(N185="znížená",J185,0)</f>
        <v>0</v>
      </c>
      <c r="BG185" s="233">
        <f>IF(N185="zákl. prenesená",J185,0)</f>
        <v>0</v>
      </c>
      <c r="BH185" s="233">
        <f>IF(N185="zníž. prenesená",J185,0)</f>
        <v>0</v>
      </c>
      <c r="BI185" s="233">
        <f>IF(N185="nulová",J185,0)</f>
        <v>0</v>
      </c>
      <c r="BJ185" s="15" t="s">
        <v>144</v>
      </c>
      <c r="BK185" s="234">
        <f>ROUND(I185*H185,3)</f>
        <v>0</v>
      </c>
      <c r="BL185" s="15" t="s">
        <v>192</v>
      </c>
      <c r="BM185" s="232" t="s">
        <v>295</v>
      </c>
    </row>
    <row r="186" s="1" customFormat="1" ht="24" customHeight="1">
      <c r="B186" s="36"/>
      <c r="C186" s="222" t="s">
        <v>296</v>
      </c>
      <c r="D186" s="222" t="s">
        <v>138</v>
      </c>
      <c r="E186" s="223" t="s">
        <v>297</v>
      </c>
      <c r="F186" s="224" t="s">
        <v>298</v>
      </c>
      <c r="G186" s="225" t="s">
        <v>141</v>
      </c>
      <c r="H186" s="226">
        <v>2.6400000000000001</v>
      </c>
      <c r="I186" s="227"/>
      <c r="J186" s="226">
        <f>ROUND(I186*H186,3)</f>
        <v>0</v>
      </c>
      <c r="K186" s="224" t="s">
        <v>294</v>
      </c>
      <c r="L186" s="41"/>
      <c r="M186" s="228" t="s">
        <v>1</v>
      </c>
      <c r="N186" s="229" t="s">
        <v>41</v>
      </c>
      <c r="O186" s="84"/>
      <c r="P186" s="230">
        <f>O186*H186</f>
        <v>0</v>
      </c>
      <c r="Q186" s="230">
        <v>0.0045199999999999997</v>
      </c>
      <c r="R186" s="230">
        <f>Q186*H186</f>
        <v>0.0119328</v>
      </c>
      <c r="S186" s="230">
        <v>0</v>
      </c>
      <c r="T186" s="231">
        <f>S186*H186</f>
        <v>0</v>
      </c>
      <c r="AR186" s="232" t="s">
        <v>192</v>
      </c>
      <c r="AT186" s="232" t="s">
        <v>138</v>
      </c>
      <c r="AU186" s="232" t="s">
        <v>144</v>
      </c>
      <c r="AY186" s="15" t="s">
        <v>135</v>
      </c>
      <c r="BE186" s="233">
        <f>IF(N186="základná",J186,0)</f>
        <v>0</v>
      </c>
      <c r="BF186" s="233">
        <f>IF(N186="znížená",J186,0)</f>
        <v>0</v>
      </c>
      <c r="BG186" s="233">
        <f>IF(N186="zákl. prenesená",J186,0)</f>
        <v>0</v>
      </c>
      <c r="BH186" s="233">
        <f>IF(N186="zníž. prenesená",J186,0)</f>
        <v>0</v>
      </c>
      <c r="BI186" s="233">
        <f>IF(N186="nulová",J186,0)</f>
        <v>0</v>
      </c>
      <c r="BJ186" s="15" t="s">
        <v>144</v>
      </c>
      <c r="BK186" s="234">
        <f>ROUND(I186*H186,3)</f>
        <v>0</v>
      </c>
      <c r="BL186" s="15" t="s">
        <v>192</v>
      </c>
      <c r="BM186" s="232" t="s">
        <v>299</v>
      </c>
    </row>
    <row r="187" s="12" customFormat="1">
      <c r="B187" s="235"/>
      <c r="C187" s="236"/>
      <c r="D187" s="237" t="s">
        <v>146</v>
      </c>
      <c r="E187" s="238" t="s">
        <v>1</v>
      </c>
      <c r="F187" s="239" t="s">
        <v>300</v>
      </c>
      <c r="G187" s="236"/>
      <c r="H187" s="240">
        <v>2.6400000000000001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146</v>
      </c>
      <c r="AU187" s="246" t="s">
        <v>144</v>
      </c>
      <c r="AV187" s="12" t="s">
        <v>144</v>
      </c>
      <c r="AW187" s="12" t="s">
        <v>30</v>
      </c>
      <c r="AX187" s="12" t="s">
        <v>83</v>
      </c>
      <c r="AY187" s="246" t="s">
        <v>135</v>
      </c>
    </row>
    <row r="188" s="1" customFormat="1" ht="24" customHeight="1">
      <c r="B188" s="36"/>
      <c r="C188" s="222" t="s">
        <v>301</v>
      </c>
      <c r="D188" s="222" t="s">
        <v>138</v>
      </c>
      <c r="E188" s="223" t="s">
        <v>302</v>
      </c>
      <c r="F188" s="224" t="s">
        <v>303</v>
      </c>
      <c r="G188" s="225" t="s">
        <v>141</v>
      </c>
      <c r="H188" s="226">
        <v>16.399999999999999</v>
      </c>
      <c r="I188" s="227"/>
      <c r="J188" s="226">
        <f>ROUND(I188*H188,3)</f>
        <v>0</v>
      </c>
      <c r="K188" s="224" t="s">
        <v>1</v>
      </c>
      <c r="L188" s="41"/>
      <c r="M188" s="228" t="s">
        <v>1</v>
      </c>
      <c r="N188" s="229" t="s">
        <v>41</v>
      </c>
      <c r="O188" s="84"/>
      <c r="P188" s="230">
        <f>O188*H188</f>
        <v>0</v>
      </c>
      <c r="Q188" s="230">
        <v>0.00020000000000000001</v>
      </c>
      <c r="R188" s="230">
        <f>Q188*H188</f>
        <v>0.0032799999999999999</v>
      </c>
      <c r="S188" s="230">
        <v>0</v>
      </c>
      <c r="T188" s="231">
        <f>S188*H188</f>
        <v>0</v>
      </c>
      <c r="AR188" s="232" t="s">
        <v>192</v>
      </c>
      <c r="AT188" s="232" t="s">
        <v>138</v>
      </c>
      <c r="AU188" s="232" t="s">
        <v>144</v>
      </c>
      <c r="AY188" s="15" t="s">
        <v>135</v>
      </c>
      <c r="BE188" s="233">
        <f>IF(N188="základná",J188,0)</f>
        <v>0</v>
      </c>
      <c r="BF188" s="233">
        <f>IF(N188="znížená",J188,0)</f>
        <v>0</v>
      </c>
      <c r="BG188" s="233">
        <f>IF(N188="zákl. prenesená",J188,0)</f>
        <v>0</v>
      </c>
      <c r="BH188" s="233">
        <f>IF(N188="zníž. prenesená",J188,0)</f>
        <v>0</v>
      </c>
      <c r="BI188" s="233">
        <f>IF(N188="nulová",J188,0)</f>
        <v>0</v>
      </c>
      <c r="BJ188" s="15" t="s">
        <v>144</v>
      </c>
      <c r="BK188" s="234">
        <f>ROUND(I188*H188,3)</f>
        <v>0</v>
      </c>
      <c r="BL188" s="15" t="s">
        <v>192</v>
      </c>
      <c r="BM188" s="232" t="s">
        <v>304</v>
      </c>
    </row>
    <row r="189" s="12" customFormat="1">
      <c r="B189" s="235"/>
      <c r="C189" s="236"/>
      <c r="D189" s="237" t="s">
        <v>146</v>
      </c>
      <c r="E189" s="238" t="s">
        <v>1</v>
      </c>
      <c r="F189" s="239" t="s">
        <v>305</v>
      </c>
      <c r="G189" s="236"/>
      <c r="H189" s="240">
        <v>16.399999999999999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146</v>
      </c>
      <c r="AU189" s="246" t="s">
        <v>144</v>
      </c>
      <c r="AV189" s="12" t="s">
        <v>144</v>
      </c>
      <c r="AW189" s="12" t="s">
        <v>30</v>
      </c>
      <c r="AX189" s="12" t="s">
        <v>83</v>
      </c>
      <c r="AY189" s="246" t="s">
        <v>135</v>
      </c>
    </row>
    <row r="190" s="1" customFormat="1" ht="24" customHeight="1">
      <c r="B190" s="36"/>
      <c r="C190" s="222" t="s">
        <v>306</v>
      </c>
      <c r="D190" s="222" t="s">
        <v>138</v>
      </c>
      <c r="E190" s="223" t="s">
        <v>307</v>
      </c>
      <c r="F190" s="224" t="s">
        <v>308</v>
      </c>
      <c r="G190" s="225" t="s">
        <v>259</v>
      </c>
      <c r="H190" s="226">
        <v>0.058000000000000003</v>
      </c>
      <c r="I190" s="227"/>
      <c r="J190" s="226">
        <f>ROUND(I190*H190,3)</f>
        <v>0</v>
      </c>
      <c r="K190" s="224" t="s">
        <v>142</v>
      </c>
      <c r="L190" s="41"/>
      <c r="M190" s="228" t="s">
        <v>1</v>
      </c>
      <c r="N190" s="229" t="s">
        <v>41</v>
      </c>
      <c r="O190" s="84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32" t="s">
        <v>192</v>
      </c>
      <c r="AT190" s="232" t="s">
        <v>138</v>
      </c>
      <c r="AU190" s="232" t="s">
        <v>144</v>
      </c>
      <c r="AY190" s="15" t="s">
        <v>135</v>
      </c>
      <c r="BE190" s="233">
        <f>IF(N190="základná",J190,0)</f>
        <v>0</v>
      </c>
      <c r="BF190" s="233">
        <f>IF(N190="znížená",J190,0)</f>
        <v>0</v>
      </c>
      <c r="BG190" s="233">
        <f>IF(N190="zákl. prenesená",J190,0)</f>
        <v>0</v>
      </c>
      <c r="BH190" s="233">
        <f>IF(N190="zníž. prenesená",J190,0)</f>
        <v>0</v>
      </c>
      <c r="BI190" s="233">
        <f>IF(N190="nulová",J190,0)</f>
        <v>0</v>
      </c>
      <c r="BJ190" s="15" t="s">
        <v>144</v>
      </c>
      <c r="BK190" s="234">
        <f>ROUND(I190*H190,3)</f>
        <v>0</v>
      </c>
      <c r="BL190" s="15" t="s">
        <v>192</v>
      </c>
      <c r="BM190" s="232" t="s">
        <v>309</v>
      </c>
    </row>
    <row r="191" s="11" customFormat="1" ht="22.8" customHeight="1">
      <c r="B191" s="206"/>
      <c r="C191" s="207"/>
      <c r="D191" s="208" t="s">
        <v>74</v>
      </c>
      <c r="E191" s="220" t="s">
        <v>310</v>
      </c>
      <c r="F191" s="220" t="s">
        <v>311</v>
      </c>
      <c r="G191" s="207"/>
      <c r="H191" s="207"/>
      <c r="I191" s="210"/>
      <c r="J191" s="221">
        <f>BK191</f>
        <v>0</v>
      </c>
      <c r="K191" s="207"/>
      <c r="L191" s="212"/>
      <c r="M191" s="213"/>
      <c r="N191" s="214"/>
      <c r="O191" s="214"/>
      <c r="P191" s="215">
        <f>SUM(P192:P194)</f>
        <v>0</v>
      </c>
      <c r="Q191" s="214"/>
      <c r="R191" s="215">
        <f>SUM(R192:R194)</f>
        <v>0.001</v>
      </c>
      <c r="S191" s="214"/>
      <c r="T191" s="216">
        <f>SUM(T192:T194)</f>
        <v>0</v>
      </c>
      <c r="AR191" s="217" t="s">
        <v>144</v>
      </c>
      <c r="AT191" s="218" t="s">
        <v>74</v>
      </c>
      <c r="AU191" s="218" t="s">
        <v>83</v>
      </c>
      <c r="AY191" s="217" t="s">
        <v>135</v>
      </c>
      <c r="BK191" s="219">
        <f>SUM(BK192:BK194)</f>
        <v>0</v>
      </c>
    </row>
    <row r="192" s="1" customFormat="1" ht="24" customHeight="1">
      <c r="B192" s="36"/>
      <c r="C192" s="222" t="s">
        <v>312</v>
      </c>
      <c r="D192" s="222" t="s">
        <v>138</v>
      </c>
      <c r="E192" s="223" t="s">
        <v>313</v>
      </c>
      <c r="F192" s="224" t="s">
        <v>314</v>
      </c>
      <c r="G192" s="225" t="s">
        <v>152</v>
      </c>
      <c r="H192" s="226">
        <v>10</v>
      </c>
      <c r="I192" s="227"/>
      <c r="J192" s="226">
        <f>ROUND(I192*H192,3)</f>
        <v>0</v>
      </c>
      <c r="K192" s="224" t="s">
        <v>1</v>
      </c>
      <c r="L192" s="41"/>
      <c r="M192" s="228" t="s">
        <v>1</v>
      </c>
      <c r="N192" s="229" t="s">
        <v>41</v>
      </c>
      <c r="O192" s="84"/>
      <c r="P192" s="230">
        <f>O192*H192</f>
        <v>0</v>
      </c>
      <c r="Q192" s="230">
        <v>2.0000000000000002E-05</v>
      </c>
      <c r="R192" s="230">
        <f>Q192*H192</f>
        <v>0.00020000000000000001</v>
      </c>
      <c r="S192" s="230">
        <v>0</v>
      </c>
      <c r="T192" s="231">
        <f>S192*H192</f>
        <v>0</v>
      </c>
      <c r="AR192" s="232" t="s">
        <v>192</v>
      </c>
      <c r="AT192" s="232" t="s">
        <v>138</v>
      </c>
      <c r="AU192" s="232" t="s">
        <v>144</v>
      </c>
      <c r="AY192" s="15" t="s">
        <v>135</v>
      </c>
      <c r="BE192" s="233">
        <f>IF(N192="základná",J192,0)</f>
        <v>0</v>
      </c>
      <c r="BF192" s="233">
        <f>IF(N192="znížená",J192,0)</f>
        <v>0</v>
      </c>
      <c r="BG192" s="233">
        <f>IF(N192="zákl. prenesená",J192,0)</f>
        <v>0</v>
      </c>
      <c r="BH192" s="233">
        <f>IF(N192="zníž. prenesená",J192,0)</f>
        <v>0</v>
      </c>
      <c r="BI192" s="233">
        <f>IF(N192="nulová",J192,0)</f>
        <v>0</v>
      </c>
      <c r="BJ192" s="15" t="s">
        <v>144</v>
      </c>
      <c r="BK192" s="234">
        <f>ROUND(I192*H192,3)</f>
        <v>0</v>
      </c>
      <c r="BL192" s="15" t="s">
        <v>192</v>
      </c>
      <c r="BM192" s="232" t="s">
        <v>315</v>
      </c>
    </row>
    <row r="193" s="1" customFormat="1" ht="24" customHeight="1">
      <c r="B193" s="36"/>
      <c r="C193" s="247" t="s">
        <v>316</v>
      </c>
      <c r="D193" s="247" t="s">
        <v>184</v>
      </c>
      <c r="E193" s="248" t="s">
        <v>317</v>
      </c>
      <c r="F193" s="249" t="s">
        <v>318</v>
      </c>
      <c r="G193" s="250" t="s">
        <v>152</v>
      </c>
      <c r="H193" s="251">
        <v>10</v>
      </c>
      <c r="I193" s="252"/>
      <c r="J193" s="251">
        <f>ROUND(I193*H193,3)</f>
        <v>0</v>
      </c>
      <c r="K193" s="249" t="s">
        <v>142</v>
      </c>
      <c r="L193" s="253"/>
      <c r="M193" s="254" t="s">
        <v>1</v>
      </c>
      <c r="N193" s="255" t="s">
        <v>41</v>
      </c>
      <c r="O193" s="84"/>
      <c r="P193" s="230">
        <f>O193*H193</f>
        <v>0</v>
      </c>
      <c r="Q193" s="230">
        <v>8.0000000000000007E-05</v>
      </c>
      <c r="R193" s="230">
        <f>Q193*H193</f>
        <v>0.00080000000000000004</v>
      </c>
      <c r="S193" s="230">
        <v>0</v>
      </c>
      <c r="T193" s="231">
        <f>S193*H193</f>
        <v>0</v>
      </c>
      <c r="AR193" s="232" t="s">
        <v>283</v>
      </c>
      <c r="AT193" s="232" t="s">
        <v>184</v>
      </c>
      <c r="AU193" s="232" t="s">
        <v>144</v>
      </c>
      <c r="AY193" s="15" t="s">
        <v>135</v>
      </c>
      <c r="BE193" s="233">
        <f>IF(N193="základná",J193,0)</f>
        <v>0</v>
      </c>
      <c r="BF193" s="233">
        <f>IF(N193="znížená",J193,0)</f>
        <v>0</v>
      </c>
      <c r="BG193" s="233">
        <f>IF(N193="zákl. prenesená",J193,0)</f>
        <v>0</v>
      </c>
      <c r="BH193" s="233">
        <f>IF(N193="zníž. prenesená",J193,0)</f>
        <v>0</v>
      </c>
      <c r="BI193" s="233">
        <f>IF(N193="nulová",J193,0)</f>
        <v>0</v>
      </c>
      <c r="BJ193" s="15" t="s">
        <v>144</v>
      </c>
      <c r="BK193" s="234">
        <f>ROUND(I193*H193,3)</f>
        <v>0</v>
      </c>
      <c r="BL193" s="15" t="s">
        <v>192</v>
      </c>
      <c r="BM193" s="232" t="s">
        <v>319</v>
      </c>
    </row>
    <row r="194" s="1" customFormat="1" ht="24" customHeight="1">
      <c r="B194" s="36"/>
      <c r="C194" s="222" t="s">
        <v>320</v>
      </c>
      <c r="D194" s="222" t="s">
        <v>138</v>
      </c>
      <c r="E194" s="223" t="s">
        <v>321</v>
      </c>
      <c r="F194" s="224" t="s">
        <v>322</v>
      </c>
      <c r="G194" s="225" t="s">
        <v>259</v>
      </c>
      <c r="H194" s="226">
        <v>0.001</v>
      </c>
      <c r="I194" s="227"/>
      <c r="J194" s="226">
        <f>ROUND(I194*H194,3)</f>
        <v>0</v>
      </c>
      <c r="K194" s="224" t="s">
        <v>142</v>
      </c>
      <c r="L194" s="41"/>
      <c r="M194" s="228" t="s">
        <v>1</v>
      </c>
      <c r="N194" s="229" t="s">
        <v>41</v>
      </c>
      <c r="O194" s="84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2" t="s">
        <v>192</v>
      </c>
      <c r="AT194" s="232" t="s">
        <v>138</v>
      </c>
      <c r="AU194" s="232" t="s">
        <v>144</v>
      </c>
      <c r="AY194" s="15" t="s">
        <v>135</v>
      </c>
      <c r="BE194" s="233">
        <f>IF(N194="základná",J194,0)</f>
        <v>0</v>
      </c>
      <c r="BF194" s="233">
        <f>IF(N194="znížená",J194,0)</f>
        <v>0</v>
      </c>
      <c r="BG194" s="233">
        <f>IF(N194="zákl. prenesená",J194,0)</f>
        <v>0</v>
      </c>
      <c r="BH194" s="233">
        <f>IF(N194="zníž. prenesená",J194,0)</f>
        <v>0</v>
      </c>
      <c r="BI194" s="233">
        <f>IF(N194="nulová",J194,0)</f>
        <v>0</v>
      </c>
      <c r="BJ194" s="15" t="s">
        <v>144</v>
      </c>
      <c r="BK194" s="234">
        <f>ROUND(I194*H194,3)</f>
        <v>0</v>
      </c>
      <c r="BL194" s="15" t="s">
        <v>192</v>
      </c>
      <c r="BM194" s="232" t="s">
        <v>323</v>
      </c>
    </row>
    <row r="195" s="11" customFormat="1" ht="22.8" customHeight="1">
      <c r="B195" s="206"/>
      <c r="C195" s="207"/>
      <c r="D195" s="208" t="s">
        <v>74</v>
      </c>
      <c r="E195" s="220" t="s">
        <v>324</v>
      </c>
      <c r="F195" s="220" t="s">
        <v>325</v>
      </c>
      <c r="G195" s="207"/>
      <c r="H195" s="207"/>
      <c r="I195" s="210"/>
      <c r="J195" s="221">
        <f>BK195</f>
        <v>0</v>
      </c>
      <c r="K195" s="207"/>
      <c r="L195" s="212"/>
      <c r="M195" s="213"/>
      <c r="N195" s="214"/>
      <c r="O195" s="214"/>
      <c r="P195" s="215">
        <f>SUM(P196:P211)</f>
        <v>0</v>
      </c>
      <c r="Q195" s="214"/>
      <c r="R195" s="215">
        <f>SUM(R196:R211)</f>
        <v>0.025050000000000003</v>
      </c>
      <c r="S195" s="214"/>
      <c r="T195" s="216">
        <f>SUM(T196:T211)</f>
        <v>0</v>
      </c>
      <c r="AR195" s="217" t="s">
        <v>144</v>
      </c>
      <c r="AT195" s="218" t="s">
        <v>74</v>
      </c>
      <c r="AU195" s="218" t="s">
        <v>83</v>
      </c>
      <c r="AY195" s="217" t="s">
        <v>135</v>
      </c>
      <c r="BK195" s="219">
        <f>SUM(BK196:BK211)</f>
        <v>0</v>
      </c>
    </row>
    <row r="196" s="1" customFormat="1" ht="24" customHeight="1">
      <c r="B196" s="36"/>
      <c r="C196" s="222" t="s">
        <v>326</v>
      </c>
      <c r="D196" s="222" t="s">
        <v>138</v>
      </c>
      <c r="E196" s="223" t="s">
        <v>327</v>
      </c>
      <c r="F196" s="224" t="s">
        <v>328</v>
      </c>
      <c r="G196" s="225" t="s">
        <v>329</v>
      </c>
      <c r="H196" s="226">
        <v>1</v>
      </c>
      <c r="I196" s="227"/>
      <c r="J196" s="226">
        <f>ROUND(I196*H196,3)</f>
        <v>0</v>
      </c>
      <c r="K196" s="224" t="s">
        <v>1</v>
      </c>
      <c r="L196" s="41"/>
      <c r="M196" s="228" t="s">
        <v>1</v>
      </c>
      <c r="N196" s="229" t="s">
        <v>41</v>
      </c>
      <c r="O196" s="84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32" t="s">
        <v>192</v>
      </c>
      <c r="AT196" s="232" t="s">
        <v>138</v>
      </c>
      <c r="AU196" s="232" t="s">
        <v>144</v>
      </c>
      <c r="AY196" s="15" t="s">
        <v>135</v>
      </c>
      <c r="BE196" s="233">
        <f>IF(N196="základná",J196,0)</f>
        <v>0</v>
      </c>
      <c r="BF196" s="233">
        <f>IF(N196="znížená",J196,0)</f>
        <v>0</v>
      </c>
      <c r="BG196" s="233">
        <f>IF(N196="zákl. prenesená",J196,0)</f>
        <v>0</v>
      </c>
      <c r="BH196" s="233">
        <f>IF(N196="zníž. prenesená",J196,0)</f>
        <v>0</v>
      </c>
      <c r="BI196" s="233">
        <f>IF(N196="nulová",J196,0)</f>
        <v>0</v>
      </c>
      <c r="BJ196" s="15" t="s">
        <v>144</v>
      </c>
      <c r="BK196" s="234">
        <f>ROUND(I196*H196,3)</f>
        <v>0</v>
      </c>
      <c r="BL196" s="15" t="s">
        <v>192</v>
      </c>
      <c r="BM196" s="232" t="s">
        <v>330</v>
      </c>
    </row>
    <row r="197" s="1" customFormat="1" ht="24" customHeight="1">
      <c r="B197" s="36"/>
      <c r="C197" s="222" t="s">
        <v>331</v>
      </c>
      <c r="D197" s="222" t="s">
        <v>138</v>
      </c>
      <c r="E197" s="223" t="s">
        <v>332</v>
      </c>
      <c r="F197" s="224" t="s">
        <v>333</v>
      </c>
      <c r="G197" s="225" t="s">
        <v>181</v>
      </c>
      <c r="H197" s="226">
        <v>2</v>
      </c>
      <c r="I197" s="227"/>
      <c r="J197" s="226">
        <f>ROUND(I197*H197,3)</f>
        <v>0</v>
      </c>
      <c r="K197" s="224" t="s">
        <v>142</v>
      </c>
      <c r="L197" s="41"/>
      <c r="M197" s="228" t="s">
        <v>1</v>
      </c>
      <c r="N197" s="229" t="s">
        <v>41</v>
      </c>
      <c r="O197" s="84"/>
      <c r="P197" s="230">
        <f>O197*H197</f>
        <v>0</v>
      </c>
      <c r="Q197" s="230">
        <v>0.0010200000000000001</v>
      </c>
      <c r="R197" s="230">
        <f>Q197*H197</f>
        <v>0.0020400000000000001</v>
      </c>
      <c r="S197" s="230">
        <v>0</v>
      </c>
      <c r="T197" s="231">
        <f>S197*H197</f>
        <v>0</v>
      </c>
      <c r="AR197" s="232" t="s">
        <v>192</v>
      </c>
      <c r="AT197" s="232" t="s">
        <v>138</v>
      </c>
      <c r="AU197" s="232" t="s">
        <v>144</v>
      </c>
      <c r="AY197" s="15" t="s">
        <v>135</v>
      </c>
      <c r="BE197" s="233">
        <f>IF(N197="základná",J197,0)</f>
        <v>0</v>
      </c>
      <c r="BF197" s="233">
        <f>IF(N197="znížená",J197,0)</f>
        <v>0</v>
      </c>
      <c r="BG197" s="233">
        <f>IF(N197="zákl. prenesená",J197,0)</f>
        <v>0</v>
      </c>
      <c r="BH197" s="233">
        <f>IF(N197="zníž. prenesená",J197,0)</f>
        <v>0</v>
      </c>
      <c r="BI197" s="233">
        <f>IF(N197="nulová",J197,0)</f>
        <v>0</v>
      </c>
      <c r="BJ197" s="15" t="s">
        <v>144</v>
      </c>
      <c r="BK197" s="234">
        <f>ROUND(I197*H197,3)</f>
        <v>0</v>
      </c>
      <c r="BL197" s="15" t="s">
        <v>192</v>
      </c>
      <c r="BM197" s="232" t="s">
        <v>334</v>
      </c>
    </row>
    <row r="198" s="1" customFormat="1" ht="24" customHeight="1">
      <c r="B198" s="36"/>
      <c r="C198" s="222" t="s">
        <v>335</v>
      </c>
      <c r="D198" s="222" t="s">
        <v>138</v>
      </c>
      <c r="E198" s="223" t="s">
        <v>336</v>
      </c>
      <c r="F198" s="224" t="s">
        <v>337</v>
      </c>
      <c r="G198" s="225" t="s">
        <v>181</v>
      </c>
      <c r="H198" s="226">
        <v>2</v>
      </c>
      <c r="I198" s="227"/>
      <c r="J198" s="226">
        <f>ROUND(I198*H198,3)</f>
        <v>0</v>
      </c>
      <c r="K198" s="224" t="s">
        <v>142</v>
      </c>
      <c r="L198" s="41"/>
      <c r="M198" s="228" t="s">
        <v>1</v>
      </c>
      <c r="N198" s="229" t="s">
        <v>41</v>
      </c>
      <c r="O198" s="84"/>
      <c r="P198" s="230">
        <f>O198*H198</f>
        <v>0</v>
      </c>
      <c r="Q198" s="230">
        <v>0.0014300000000000001</v>
      </c>
      <c r="R198" s="230">
        <f>Q198*H198</f>
        <v>0.0028600000000000001</v>
      </c>
      <c r="S198" s="230">
        <v>0</v>
      </c>
      <c r="T198" s="231">
        <f>S198*H198</f>
        <v>0</v>
      </c>
      <c r="AR198" s="232" t="s">
        <v>192</v>
      </c>
      <c r="AT198" s="232" t="s">
        <v>138</v>
      </c>
      <c r="AU198" s="232" t="s">
        <v>144</v>
      </c>
      <c r="AY198" s="15" t="s">
        <v>135</v>
      </c>
      <c r="BE198" s="233">
        <f>IF(N198="základná",J198,0)</f>
        <v>0</v>
      </c>
      <c r="BF198" s="233">
        <f>IF(N198="znížená",J198,0)</f>
        <v>0</v>
      </c>
      <c r="BG198" s="233">
        <f>IF(N198="zákl. prenesená",J198,0)</f>
        <v>0</v>
      </c>
      <c r="BH198" s="233">
        <f>IF(N198="zníž. prenesená",J198,0)</f>
        <v>0</v>
      </c>
      <c r="BI198" s="233">
        <f>IF(N198="nulová",J198,0)</f>
        <v>0</v>
      </c>
      <c r="BJ198" s="15" t="s">
        <v>144</v>
      </c>
      <c r="BK198" s="234">
        <f>ROUND(I198*H198,3)</f>
        <v>0</v>
      </c>
      <c r="BL198" s="15" t="s">
        <v>192</v>
      </c>
      <c r="BM198" s="232" t="s">
        <v>338</v>
      </c>
    </row>
    <row r="199" s="1" customFormat="1" ht="16.5" customHeight="1">
      <c r="B199" s="36"/>
      <c r="C199" s="222" t="s">
        <v>339</v>
      </c>
      <c r="D199" s="222" t="s">
        <v>138</v>
      </c>
      <c r="E199" s="223" t="s">
        <v>340</v>
      </c>
      <c r="F199" s="224" t="s">
        <v>341</v>
      </c>
      <c r="G199" s="225" t="s">
        <v>152</v>
      </c>
      <c r="H199" s="226">
        <v>3.5</v>
      </c>
      <c r="I199" s="227"/>
      <c r="J199" s="226">
        <f>ROUND(I199*H199,3)</f>
        <v>0</v>
      </c>
      <c r="K199" s="224" t="s">
        <v>142</v>
      </c>
      <c r="L199" s="41"/>
      <c r="M199" s="228" t="s">
        <v>1</v>
      </c>
      <c r="N199" s="229" t="s">
        <v>41</v>
      </c>
      <c r="O199" s="84"/>
      <c r="P199" s="230">
        <f>O199*H199</f>
        <v>0</v>
      </c>
      <c r="Q199" s="230">
        <v>0.0011100000000000001</v>
      </c>
      <c r="R199" s="230">
        <f>Q199*H199</f>
        <v>0.0038850000000000004</v>
      </c>
      <c r="S199" s="230">
        <v>0</v>
      </c>
      <c r="T199" s="231">
        <f>S199*H199</f>
        <v>0</v>
      </c>
      <c r="AR199" s="232" t="s">
        <v>192</v>
      </c>
      <c r="AT199" s="232" t="s">
        <v>138</v>
      </c>
      <c r="AU199" s="232" t="s">
        <v>144</v>
      </c>
      <c r="AY199" s="15" t="s">
        <v>135</v>
      </c>
      <c r="BE199" s="233">
        <f>IF(N199="základná",J199,0)</f>
        <v>0</v>
      </c>
      <c r="BF199" s="233">
        <f>IF(N199="znížená",J199,0)</f>
        <v>0</v>
      </c>
      <c r="BG199" s="233">
        <f>IF(N199="zákl. prenesená",J199,0)</f>
        <v>0</v>
      </c>
      <c r="BH199" s="233">
        <f>IF(N199="zníž. prenesená",J199,0)</f>
        <v>0</v>
      </c>
      <c r="BI199" s="233">
        <f>IF(N199="nulová",J199,0)</f>
        <v>0</v>
      </c>
      <c r="BJ199" s="15" t="s">
        <v>144</v>
      </c>
      <c r="BK199" s="234">
        <f>ROUND(I199*H199,3)</f>
        <v>0</v>
      </c>
      <c r="BL199" s="15" t="s">
        <v>192</v>
      </c>
      <c r="BM199" s="232" t="s">
        <v>342</v>
      </c>
    </row>
    <row r="200" s="1" customFormat="1" ht="16.5" customHeight="1">
      <c r="B200" s="36"/>
      <c r="C200" s="222" t="s">
        <v>343</v>
      </c>
      <c r="D200" s="222" t="s">
        <v>138</v>
      </c>
      <c r="E200" s="223" t="s">
        <v>344</v>
      </c>
      <c r="F200" s="224" t="s">
        <v>345</v>
      </c>
      <c r="G200" s="225" t="s">
        <v>152</v>
      </c>
      <c r="H200" s="226">
        <v>3.5</v>
      </c>
      <c r="I200" s="227"/>
      <c r="J200" s="226">
        <f>ROUND(I200*H200,3)</f>
        <v>0</v>
      </c>
      <c r="K200" s="224" t="s">
        <v>142</v>
      </c>
      <c r="L200" s="41"/>
      <c r="M200" s="228" t="s">
        <v>1</v>
      </c>
      <c r="N200" s="229" t="s">
        <v>41</v>
      </c>
      <c r="O200" s="84"/>
      <c r="P200" s="230">
        <f>O200*H200</f>
        <v>0</v>
      </c>
      <c r="Q200" s="230">
        <v>0.0020600000000000002</v>
      </c>
      <c r="R200" s="230">
        <f>Q200*H200</f>
        <v>0.0072100000000000011</v>
      </c>
      <c r="S200" s="230">
        <v>0</v>
      </c>
      <c r="T200" s="231">
        <f>S200*H200</f>
        <v>0</v>
      </c>
      <c r="AR200" s="232" t="s">
        <v>192</v>
      </c>
      <c r="AT200" s="232" t="s">
        <v>138</v>
      </c>
      <c r="AU200" s="232" t="s">
        <v>144</v>
      </c>
      <c r="AY200" s="15" t="s">
        <v>135</v>
      </c>
      <c r="BE200" s="233">
        <f>IF(N200="základná",J200,0)</f>
        <v>0</v>
      </c>
      <c r="BF200" s="233">
        <f>IF(N200="znížená",J200,0)</f>
        <v>0</v>
      </c>
      <c r="BG200" s="233">
        <f>IF(N200="zákl. prenesená",J200,0)</f>
        <v>0</v>
      </c>
      <c r="BH200" s="233">
        <f>IF(N200="zníž. prenesená",J200,0)</f>
        <v>0</v>
      </c>
      <c r="BI200" s="233">
        <f>IF(N200="nulová",J200,0)</f>
        <v>0</v>
      </c>
      <c r="BJ200" s="15" t="s">
        <v>144</v>
      </c>
      <c r="BK200" s="234">
        <f>ROUND(I200*H200,3)</f>
        <v>0</v>
      </c>
      <c r="BL200" s="15" t="s">
        <v>192</v>
      </c>
      <c r="BM200" s="232" t="s">
        <v>346</v>
      </c>
    </row>
    <row r="201" s="1" customFormat="1" ht="16.5" customHeight="1">
      <c r="B201" s="36"/>
      <c r="C201" s="222" t="s">
        <v>347</v>
      </c>
      <c r="D201" s="222" t="s">
        <v>138</v>
      </c>
      <c r="E201" s="223" t="s">
        <v>348</v>
      </c>
      <c r="F201" s="224" t="s">
        <v>349</v>
      </c>
      <c r="G201" s="225" t="s">
        <v>152</v>
      </c>
      <c r="H201" s="226">
        <v>2</v>
      </c>
      <c r="I201" s="227"/>
      <c r="J201" s="226">
        <f>ROUND(I201*H201,3)</f>
        <v>0</v>
      </c>
      <c r="K201" s="224" t="s">
        <v>142</v>
      </c>
      <c r="L201" s="41"/>
      <c r="M201" s="228" t="s">
        <v>1</v>
      </c>
      <c r="N201" s="229" t="s">
        <v>41</v>
      </c>
      <c r="O201" s="84"/>
      <c r="P201" s="230">
        <f>O201*H201</f>
        <v>0</v>
      </c>
      <c r="Q201" s="230">
        <v>0.00042999999999999999</v>
      </c>
      <c r="R201" s="230">
        <f>Q201*H201</f>
        <v>0.00085999999999999998</v>
      </c>
      <c r="S201" s="230">
        <v>0</v>
      </c>
      <c r="T201" s="231">
        <f>S201*H201</f>
        <v>0</v>
      </c>
      <c r="AR201" s="232" t="s">
        <v>192</v>
      </c>
      <c r="AT201" s="232" t="s">
        <v>138</v>
      </c>
      <c r="AU201" s="232" t="s">
        <v>144</v>
      </c>
      <c r="AY201" s="15" t="s">
        <v>135</v>
      </c>
      <c r="BE201" s="233">
        <f>IF(N201="základná",J201,0)</f>
        <v>0</v>
      </c>
      <c r="BF201" s="233">
        <f>IF(N201="znížená",J201,0)</f>
        <v>0</v>
      </c>
      <c r="BG201" s="233">
        <f>IF(N201="zákl. prenesená",J201,0)</f>
        <v>0</v>
      </c>
      <c r="BH201" s="233">
        <f>IF(N201="zníž. prenesená",J201,0)</f>
        <v>0</v>
      </c>
      <c r="BI201" s="233">
        <f>IF(N201="nulová",J201,0)</f>
        <v>0</v>
      </c>
      <c r="BJ201" s="15" t="s">
        <v>144</v>
      </c>
      <c r="BK201" s="234">
        <f>ROUND(I201*H201,3)</f>
        <v>0</v>
      </c>
      <c r="BL201" s="15" t="s">
        <v>192</v>
      </c>
      <c r="BM201" s="232" t="s">
        <v>350</v>
      </c>
    </row>
    <row r="202" s="1" customFormat="1" ht="16.5" customHeight="1">
      <c r="B202" s="36"/>
      <c r="C202" s="222" t="s">
        <v>351</v>
      </c>
      <c r="D202" s="222" t="s">
        <v>138</v>
      </c>
      <c r="E202" s="223" t="s">
        <v>352</v>
      </c>
      <c r="F202" s="224" t="s">
        <v>353</v>
      </c>
      <c r="G202" s="225" t="s">
        <v>152</v>
      </c>
      <c r="H202" s="226">
        <v>2</v>
      </c>
      <c r="I202" s="227"/>
      <c r="J202" s="226">
        <f>ROUND(I202*H202,3)</f>
        <v>0</v>
      </c>
      <c r="K202" s="224" t="s">
        <v>142</v>
      </c>
      <c r="L202" s="41"/>
      <c r="M202" s="228" t="s">
        <v>1</v>
      </c>
      <c r="N202" s="229" t="s">
        <v>41</v>
      </c>
      <c r="O202" s="84"/>
      <c r="P202" s="230">
        <f>O202*H202</f>
        <v>0</v>
      </c>
      <c r="Q202" s="230">
        <v>0.00059000000000000003</v>
      </c>
      <c r="R202" s="230">
        <f>Q202*H202</f>
        <v>0.0011800000000000001</v>
      </c>
      <c r="S202" s="230">
        <v>0</v>
      </c>
      <c r="T202" s="231">
        <f>S202*H202</f>
        <v>0</v>
      </c>
      <c r="AR202" s="232" t="s">
        <v>192</v>
      </c>
      <c r="AT202" s="232" t="s">
        <v>138</v>
      </c>
      <c r="AU202" s="232" t="s">
        <v>144</v>
      </c>
      <c r="AY202" s="15" t="s">
        <v>135</v>
      </c>
      <c r="BE202" s="233">
        <f>IF(N202="základná",J202,0)</f>
        <v>0</v>
      </c>
      <c r="BF202" s="233">
        <f>IF(N202="znížená",J202,0)</f>
        <v>0</v>
      </c>
      <c r="BG202" s="233">
        <f>IF(N202="zákl. prenesená",J202,0)</f>
        <v>0</v>
      </c>
      <c r="BH202" s="233">
        <f>IF(N202="zníž. prenesená",J202,0)</f>
        <v>0</v>
      </c>
      <c r="BI202" s="233">
        <f>IF(N202="nulová",J202,0)</f>
        <v>0</v>
      </c>
      <c r="BJ202" s="15" t="s">
        <v>144</v>
      </c>
      <c r="BK202" s="234">
        <f>ROUND(I202*H202,3)</f>
        <v>0</v>
      </c>
      <c r="BL202" s="15" t="s">
        <v>192</v>
      </c>
      <c r="BM202" s="232" t="s">
        <v>354</v>
      </c>
    </row>
    <row r="203" s="1" customFormat="1" ht="24" customHeight="1">
      <c r="B203" s="36"/>
      <c r="C203" s="222" t="s">
        <v>355</v>
      </c>
      <c r="D203" s="222" t="s">
        <v>138</v>
      </c>
      <c r="E203" s="223" t="s">
        <v>356</v>
      </c>
      <c r="F203" s="224" t="s">
        <v>357</v>
      </c>
      <c r="G203" s="225" t="s">
        <v>152</v>
      </c>
      <c r="H203" s="226">
        <v>1.5</v>
      </c>
      <c r="I203" s="227"/>
      <c r="J203" s="226">
        <f>ROUND(I203*H203,3)</f>
        <v>0</v>
      </c>
      <c r="K203" s="224" t="s">
        <v>142</v>
      </c>
      <c r="L203" s="41"/>
      <c r="M203" s="228" t="s">
        <v>1</v>
      </c>
      <c r="N203" s="229" t="s">
        <v>41</v>
      </c>
      <c r="O203" s="84"/>
      <c r="P203" s="230">
        <f>O203*H203</f>
        <v>0</v>
      </c>
      <c r="Q203" s="230">
        <v>0.0011100000000000001</v>
      </c>
      <c r="R203" s="230">
        <f>Q203*H203</f>
        <v>0.0016650000000000003</v>
      </c>
      <c r="S203" s="230">
        <v>0</v>
      </c>
      <c r="T203" s="231">
        <f>S203*H203</f>
        <v>0</v>
      </c>
      <c r="AR203" s="232" t="s">
        <v>192</v>
      </c>
      <c r="AT203" s="232" t="s">
        <v>138</v>
      </c>
      <c r="AU203" s="232" t="s">
        <v>144</v>
      </c>
      <c r="AY203" s="15" t="s">
        <v>135</v>
      </c>
      <c r="BE203" s="233">
        <f>IF(N203="základná",J203,0)</f>
        <v>0</v>
      </c>
      <c r="BF203" s="233">
        <f>IF(N203="znížená",J203,0)</f>
        <v>0</v>
      </c>
      <c r="BG203" s="233">
        <f>IF(N203="zákl. prenesená",J203,0)</f>
        <v>0</v>
      </c>
      <c r="BH203" s="233">
        <f>IF(N203="zníž. prenesená",J203,0)</f>
        <v>0</v>
      </c>
      <c r="BI203" s="233">
        <f>IF(N203="nulová",J203,0)</f>
        <v>0</v>
      </c>
      <c r="BJ203" s="15" t="s">
        <v>144</v>
      </c>
      <c r="BK203" s="234">
        <f>ROUND(I203*H203,3)</f>
        <v>0</v>
      </c>
      <c r="BL203" s="15" t="s">
        <v>192</v>
      </c>
      <c r="BM203" s="232" t="s">
        <v>358</v>
      </c>
    </row>
    <row r="204" s="1" customFormat="1" ht="24" customHeight="1">
      <c r="B204" s="36"/>
      <c r="C204" s="222" t="s">
        <v>359</v>
      </c>
      <c r="D204" s="222" t="s">
        <v>138</v>
      </c>
      <c r="E204" s="223" t="s">
        <v>360</v>
      </c>
      <c r="F204" s="224" t="s">
        <v>361</v>
      </c>
      <c r="G204" s="225" t="s">
        <v>181</v>
      </c>
      <c r="H204" s="226">
        <v>1</v>
      </c>
      <c r="I204" s="227"/>
      <c r="J204" s="226">
        <f>ROUND(I204*H204,3)</f>
        <v>0</v>
      </c>
      <c r="K204" s="224" t="s">
        <v>142</v>
      </c>
      <c r="L204" s="41"/>
      <c r="M204" s="228" t="s">
        <v>1</v>
      </c>
      <c r="N204" s="229" t="s">
        <v>41</v>
      </c>
      <c r="O204" s="84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32" t="s">
        <v>192</v>
      </c>
      <c r="AT204" s="232" t="s">
        <v>138</v>
      </c>
      <c r="AU204" s="232" t="s">
        <v>144</v>
      </c>
      <c r="AY204" s="15" t="s">
        <v>135</v>
      </c>
      <c r="BE204" s="233">
        <f>IF(N204="základná",J204,0)</f>
        <v>0</v>
      </c>
      <c r="BF204" s="233">
        <f>IF(N204="znížená",J204,0)</f>
        <v>0</v>
      </c>
      <c r="BG204" s="233">
        <f>IF(N204="zákl. prenesená",J204,0)</f>
        <v>0</v>
      </c>
      <c r="BH204" s="233">
        <f>IF(N204="zníž. prenesená",J204,0)</f>
        <v>0</v>
      </c>
      <c r="BI204" s="233">
        <f>IF(N204="nulová",J204,0)</f>
        <v>0</v>
      </c>
      <c r="BJ204" s="15" t="s">
        <v>144</v>
      </c>
      <c r="BK204" s="234">
        <f>ROUND(I204*H204,3)</f>
        <v>0</v>
      </c>
      <c r="BL204" s="15" t="s">
        <v>192</v>
      </c>
      <c r="BM204" s="232" t="s">
        <v>362</v>
      </c>
    </row>
    <row r="205" s="1" customFormat="1" ht="24" customHeight="1">
      <c r="B205" s="36"/>
      <c r="C205" s="222" t="s">
        <v>363</v>
      </c>
      <c r="D205" s="222" t="s">
        <v>138</v>
      </c>
      <c r="E205" s="223" t="s">
        <v>364</v>
      </c>
      <c r="F205" s="224" t="s">
        <v>365</v>
      </c>
      <c r="G205" s="225" t="s">
        <v>181</v>
      </c>
      <c r="H205" s="226">
        <v>1</v>
      </c>
      <c r="I205" s="227"/>
      <c r="J205" s="226">
        <f>ROUND(I205*H205,3)</f>
        <v>0</v>
      </c>
      <c r="K205" s="224" t="s">
        <v>142</v>
      </c>
      <c r="L205" s="41"/>
      <c r="M205" s="228" t="s">
        <v>1</v>
      </c>
      <c r="N205" s="229" t="s">
        <v>41</v>
      </c>
      <c r="O205" s="84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32" t="s">
        <v>192</v>
      </c>
      <c r="AT205" s="232" t="s">
        <v>138</v>
      </c>
      <c r="AU205" s="232" t="s">
        <v>144</v>
      </c>
      <c r="AY205" s="15" t="s">
        <v>135</v>
      </c>
      <c r="BE205" s="233">
        <f>IF(N205="základná",J205,0)</f>
        <v>0</v>
      </c>
      <c r="BF205" s="233">
        <f>IF(N205="znížená",J205,0)</f>
        <v>0</v>
      </c>
      <c r="BG205" s="233">
        <f>IF(N205="zákl. prenesená",J205,0)</f>
        <v>0</v>
      </c>
      <c r="BH205" s="233">
        <f>IF(N205="zníž. prenesená",J205,0)</f>
        <v>0</v>
      </c>
      <c r="BI205" s="233">
        <f>IF(N205="nulová",J205,0)</f>
        <v>0</v>
      </c>
      <c r="BJ205" s="15" t="s">
        <v>144</v>
      </c>
      <c r="BK205" s="234">
        <f>ROUND(I205*H205,3)</f>
        <v>0</v>
      </c>
      <c r="BL205" s="15" t="s">
        <v>192</v>
      </c>
      <c r="BM205" s="232" t="s">
        <v>366</v>
      </c>
    </row>
    <row r="206" s="1" customFormat="1" ht="24" customHeight="1">
      <c r="B206" s="36"/>
      <c r="C206" s="222" t="s">
        <v>367</v>
      </c>
      <c r="D206" s="222" t="s">
        <v>138</v>
      </c>
      <c r="E206" s="223" t="s">
        <v>368</v>
      </c>
      <c r="F206" s="224" t="s">
        <v>369</v>
      </c>
      <c r="G206" s="225" t="s">
        <v>181</v>
      </c>
      <c r="H206" s="226">
        <v>1</v>
      </c>
      <c r="I206" s="227"/>
      <c r="J206" s="226">
        <f>ROUND(I206*H206,3)</f>
        <v>0</v>
      </c>
      <c r="K206" s="224" t="s">
        <v>142</v>
      </c>
      <c r="L206" s="41"/>
      <c r="M206" s="228" t="s">
        <v>1</v>
      </c>
      <c r="N206" s="229" t="s">
        <v>41</v>
      </c>
      <c r="O206" s="84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32" t="s">
        <v>192</v>
      </c>
      <c r="AT206" s="232" t="s">
        <v>138</v>
      </c>
      <c r="AU206" s="232" t="s">
        <v>144</v>
      </c>
      <c r="AY206" s="15" t="s">
        <v>135</v>
      </c>
      <c r="BE206" s="233">
        <f>IF(N206="základná",J206,0)</f>
        <v>0</v>
      </c>
      <c r="BF206" s="233">
        <f>IF(N206="znížená",J206,0)</f>
        <v>0</v>
      </c>
      <c r="BG206" s="233">
        <f>IF(N206="zákl. prenesená",J206,0)</f>
        <v>0</v>
      </c>
      <c r="BH206" s="233">
        <f>IF(N206="zníž. prenesená",J206,0)</f>
        <v>0</v>
      </c>
      <c r="BI206" s="233">
        <f>IF(N206="nulová",J206,0)</f>
        <v>0</v>
      </c>
      <c r="BJ206" s="15" t="s">
        <v>144</v>
      </c>
      <c r="BK206" s="234">
        <f>ROUND(I206*H206,3)</f>
        <v>0</v>
      </c>
      <c r="BL206" s="15" t="s">
        <v>192</v>
      </c>
      <c r="BM206" s="232" t="s">
        <v>370</v>
      </c>
    </row>
    <row r="207" s="1" customFormat="1" ht="24" customHeight="1">
      <c r="B207" s="36"/>
      <c r="C207" s="222" t="s">
        <v>371</v>
      </c>
      <c r="D207" s="222" t="s">
        <v>138</v>
      </c>
      <c r="E207" s="223" t="s">
        <v>372</v>
      </c>
      <c r="F207" s="224" t="s">
        <v>373</v>
      </c>
      <c r="G207" s="225" t="s">
        <v>181</v>
      </c>
      <c r="H207" s="226">
        <v>1</v>
      </c>
      <c r="I207" s="227"/>
      <c r="J207" s="226">
        <f>ROUND(I207*H207,3)</f>
        <v>0</v>
      </c>
      <c r="K207" s="224" t="s">
        <v>142</v>
      </c>
      <c r="L207" s="41"/>
      <c r="M207" s="228" t="s">
        <v>1</v>
      </c>
      <c r="N207" s="229" t="s">
        <v>41</v>
      </c>
      <c r="O207" s="84"/>
      <c r="P207" s="230">
        <f>O207*H207</f>
        <v>0</v>
      </c>
      <c r="Q207" s="230">
        <v>0.00116</v>
      </c>
      <c r="R207" s="230">
        <f>Q207*H207</f>
        <v>0.00116</v>
      </c>
      <c r="S207" s="230">
        <v>0</v>
      </c>
      <c r="T207" s="231">
        <f>S207*H207</f>
        <v>0</v>
      </c>
      <c r="AR207" s="232" t="s">
        <v>192</v>
      </c>
      <c r="AT207" s="232" t="s">
        <v>138</v>
      </c>
      <c r="AU207" s="232" t="s">
        <v>144</v>
      </c>
      <c r="AY207" s="15" t="s">
        <v>135</v>
      </c>
      <c r="BE207" s="233">
        <f>IF(N207="základná",J207,0)</f>
        <v>0</v>
      </c>
      <c r="BF207" s="233">
        <f>IF(N207="znížená",J207,0)</f>
        <v>0</v>
      </c>
      <c r="BG207" s="233">
        <f>IF(N207="zákl. prenesená",J207,0)</f>
        <v>0</v>
      </c>
      <c r="BH207" s="233">
        <f>IF(N207="zníž. prenesená",J207,0)</f>
        <v>0</v>
      </c>
      <c r="BI207" s="233">
        <f>IF(N207="nulová",J207,0)</f>
        <v>0</v>
      </c>
      <c r="BJ207" s="15" t="s">
        <v>144</v>
      </c>
      <c r="BK207" s="234">
        <f>ROUND(I207*H207,3)</f>
        <v>0</v>
      </c>
      <c r="BL207" s="15" t="s">
        <v>192</v>
      </c>
      <c r="BM207" s="232" t="s">
        <v>374</v>
      </c>
    </row>
    <row r="208" s="1" customFormat="1" ht="16.5" customHeight="1">
      <c r="B208" s="36"/>
      <c r="C208" s="247" t="s">
        <v>375</v>
      </c>
      <c r="D208" s="247" t="s">
        <v>184</v>
      </c>
      <c r="E208" s="248" t="s">
        <v>376</v>
      </c>
      <c r="F208" s="249" t="s">
        <v>377</v>
      </c>
      <c r="G208" s="250" t="s">
        <v>181</v>
      </c>
      <c r="H208" s="251">
        <v>1</v>
      </c>
      <c r="I208" s="252"/>
      <c r="J208" s="251">
        <f>ROUND(I208*H208,3)</f>
        <v>0</v>
      </c>
      <c r="K208" s="249" t="s">
        <v>142</v>
      </c>
      <c r="L208" s="253"/>
      <c r="M208" s="254" t="s">
        <v>1</v>
      </c>
      <c r="N208" s="255" t="s">
        <v>41</v>
      </c>
      <c r="O208" s="84"/>
      <c r="P208" s="230">
        <f>O208*H208</f>
        <v>0</v>
      </c>
      <c r="Q208" s="230">
        <v>0.0041900000000000001</v>
      </c>
      <c r="R208" s="230">
        <f>Q208*H208</f>
        <v>0.0041900000000000001</v>
      </c>
      <c r="S208" s="230">
        <v>0</v>
      </c>
      <c r="T208" s="231">
        <f>S208*H208</f>
        <v>0</v>
      </c>
      <c r="AR208" s="232" t="s">
        <v>283</v>
      </c>
      <c r="AT208" s="232" t="s">
        <v>184</v>
      </c>
      <c r="AU208" s="232" t="s">
        <v>144</v>
      </c>
      <c r="AY208" s="15" t="s">
        <v>135</v>
      </c>
      <c r="BE208" s="233">
        <f>IF(N208="základná",J208,0)</f>
        <v>0</v>
      </c>
      <c r="BF208" s="233">
        <f>IF(N208="znížená",J208,0)</f>
        <v>0</v>
      </c>
      <c r="BG208" s="233">
        <f>IF(N208="zákl. prenesená",J208,0)</f>
        <v>0</v>
      </c>
      <c r="BH208" s="233">
        <f>IF(N208="zníž. prenesená",J208,0)</f>
        <v>0</v>
      </c>
      <c r="BI208" s="233">
        <f>IF(N208="nulová",J208,0)</f>
        <v>0</v>
      </c>
      <c r="BJ208" s="15" t="s">
        <v>144</v>
      </c>
      <c r="BK208" s="234">
        <f>ROUND(I208*H208,3)</f>
        <v>0</v>
      </c>
      <c r="BL208" s="15" t="s">
        <v>192</v>
      </c>
      <c r="BM208" s="232" t="s">
        <v>378</v>
      </c>
    </row>
    <row r="209" s="1" customFormat="1" ht="24" customHeight="1">
      <c r="B209" s="36"/>
      <c r="C209" s="222" t="s">
        <v>379</v>
      </c>
      <c r="D209" s="222" t="s">
        <v>138</v>
      </c>
      <c r="E209" s="223" t="s">
        <v>380</v>
      </c>
      <c r="F209" s="224" t="s">
        <v>381</v>
      </c>
      <c r="G209" s="225" t="s">
        <v>152</v>
      </c>
      <c r="H209" s="226">
        <v>12.5</v>
      </c>
      <c r="I209" s="227"/>
      <c r="J209" s="226">
        <f>ROUND(I209*H209,3)</f>
        <v>0</v>
      </c>
      <c r="K209" s="224" t="s">
        <v>142</v>
      </c>
      <c r="L209" s="41"/>
      <c r="M209" s="228" t="s">
        <v>1</v>
      </c>
      <c r="N209" s="229" t="s">
        <v>41</v>
      </c>
      <c r="O209" s="84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32" t="s">
        <v>192</v>
      </c>
      <c r="AT209" s="232" t="s">
        <v>138</v>
      </c>
      <c r="AU209" s="232" t="s">
        <v>144</v>
      </c>
      <c r="AY209" s="15" t="s">
        <v>135</v>
      </c>
      <c r="BE209" s="233">
        <f>IF(N209="základná",J209,0)</f>
        <v>0</v>
      </c>
      <c r="BF209" s="233">
        <f>IF(N209="znížená",J209,0)</f>
        <v>0</v>
      </c>
      <c r="BG209" s="233">
        <f>IF(N209="zákl. prenesená",J209,0)</f>
        <v>0</v>
      </c>
      <c r="BH209" s="233">
        <f>IF(N209="zníž. prenesená",J209,0)</f>
        <v>0</v>
      </c>
      <c r="BI209" s="233">
        <f>IF(N209="nulová",J209,0)</f>
        <v>0</v>
      </c>
      <c r="BJ209" s="15" t="s">
        <v>144</v>
      </c>
      <c r="BK209" s="234">
        <f>ROUND(I209*H209,3)</f>
        <v>0</v>
      </c>
      <c r="BL209" s="15" t="s">
        <v>192</v>
      </c>
      <c r="BM209" s="232" t="s">
        <v>382</v>
      </c>
    </row>
    <row r="210" s="12" customFormat="1">
      <c r="B210" s="235"/>
      <c r="C210" s="236"/>
      <c r="D210" s="237" t="s">
        <v>146</v>
      </c>
      <c r="E210" s="238" t="s">
        <v>1</v>
      </c>
      <c r="F210" s="239" t="s">
        <v>383</v>
      </c>
      <c r="G210" s="236"/>
      <c r="H210" s="240">
        <v>12.5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AT210" s="246" t="s">
        <v>146</v>
      </c>
      <c r="AU210" s="246" t="s">
        <v>144</v>
      </c>
      <c r="AV210" s="12" t="s">
        <v>144</v>
      </c>
      <c r="AW210" s="12" t="s">
        <v>30</v>
      </c>
      <c r="AX210" s="12" t="s">
        <v>83</v>
      </c>
      <c r="AY210" s="246" t="s">
        <v>135</v>
      </c>
    </row>
    <row r="211" s="1" customFormat="1" ht="24" customHeight="1">
      <c r="B211" s="36"/>
      <c r="C211" s="222" t="s">
        <v>384</v>
      </c>
      <c r="D211" s="222" t="s">
        <v>138</v>
      </c>
      <c r="E211" s="223" t="s">
        <v>385</v>
      </c>
      <c r="F211" s="224" t="s">
        <v>386</v>
      </c>
      <c r="G211" s="225" t="s">
        <v>259</v>
      </c>
      <c r="H211" s="226">
        <v>0.025000000000000001</v>
      </c>
      <c r="I211" s="227"/>
      <c r="J211" s="226">
        <f>ROUND(I211*H211,3)</f>
        <v>0</v>
      </c>
      <c r="K211" s="224" t="s">
        <v>142</v>
      </c>
      <c r="L211" s="41"/>
      <c r="M211" s="228" t="s">
        <v>1</v>
      </c>
      <c r="N211" s="229" t="s">
        <v>41</v>
      </c>
      <c r="O211" s="84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32" t="s">
        <v>192</v>
      </c>
      <c r="AT211" s="232" t="s">
        <v>138</v>
      </c>
      <c r="AU211" s="232" t="s">
        <v>144</v>
      </c>
      <c r="AY211" s="15" t="s">
        <v>135</v>
      </c>
      <c r="BE211" s="233">
        <f>IF(N211="základná",J211,0)</f>
        <v>0</v>
      </c>
      <c r="BF211" s="233">
        <f>IF(N211="znížená",J211,0)</f>
        <v>0</v>
      </c>
      <c r="BG211" s="233">
        <f>IF(N211="zákl. prenesená",J211,0)</f>
        <v>0</v>
      </c>
      <c r="BH211" s="233">
        <f>IF(N211="zníž. prenesená",J211,0)</f>
        <v>0</v>
      </c>
      <c r="BI211" s="233">
        <f>IF(N211="nulová",J211,0)</f>
        <v>0</v>
      </c>
      <c r="BJ211" s="15" t="s">
        <v>144</v>
      </c>
      <c r="BK211" s="234">
        <f>ROUND(I211*H211,3)</f>
        <v>0</v>
      </c>
      <c r="BL211" s="15" t="s">
        <v>192</v>
      </c>
      <c r="BM211" s="232" t="s">
        <v>387</v>
      </c>
    </row>
    <row r="212" s="11" customFormat="1" ht="22.8" customHeight="1">
      <c r="B212" s="206"/>
      <c r="C212" s="207"/>
      <c r="D212" s="208" t="s">
        <v>74</v>
      </c>
      <c r="E212" s="220" t="s">
        <v>388</v>
      </c>
      <c r="F212" s="220" t="s">
        <v>389</v>
      </c>
      <c r="G212" s="207"/>
      <c r="H212" s="207"/>
      <c r="I212" s="210"/>
      <c r="J212" s="221">
        <f>BK212</f>
        <v>0</v>
      </c>
      <c r="K212" s="207"/>
      <c r="L212" s="212"/>
      <c r="M212" s="213"/>
      <c r="N212" s="214"/>
      <c r="O212" s="214"/>
      <c r="P212" s="215">
        <f>SUM(P213:P221)</f>
        <v>0</v>
      </c>
      <c r="Q212" s="214"/>
      <c r="R212" s="215">
        <f>SUM(R213:R221)</f>
        <v>0.01712</v>
      </c>
      <c r="S212" s="214"/>
      <c r="T212" s="216">
        <f>SUM(T213:T221)</f>
        <v>0</v>
      </c>
      <c r="AR212" s="217" t="s">
        <v>144</v>
      </c>
      <c r="AT212" s="218" t="s">
        <v>74</v>
      </c>
      <c r="AU212" s="218" t="s">
        <v>83</v>
      </c>
      <c r="AY212" s="217" t="s">
        <v>135</v>
      </c>
      <c r="BK212" s="219">
        <f>SUM(BK213:BK221)</f>
        <v>0</v>
      </c>
    </row>
    <row r="213" s="1" customFormat="1" ht="24" customHeight="1">
      <c r="B213" s="36"/>
      <c r="C213" s="222" t="s">
        <v>390</v>
      </c>
      <c r="D213" s="222" t="s">
        <v>138</v>
      </c>
      <c r="E213" s="223" t="s">
        <v>391</v>
      </c>
      <c r="F213" s="224" t="s">
        <v>328</v>
      </c>
      <c r="G213" s="225" t="s">
        <v>329</v>
      </c>
      <c r="H213" s="226">
        <v>1</v>
      </c>
      <c r="I213" s="227"/>
      <c r="J213" s="226">
        <f>ROUND(I213*H213,3)</f>
        <v>0</v>
      </c>
      <c r="K213" s="224" t="s">
        <v>1</v>
      </c>
      <c r="L213" s="41"/>
      <c r="M213" s="228" t="s">
        <v>1</v>
      </c>
      <c r="N213" s="229" t="s">
        <v>41</v>
      </c>
      <c r="O213" s="84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AR213" s="232" t="s">
        <v>192</v>
      </c>
      <c r="AT213" s="232" t="s">
        <v>138</v>
      </c>
      <c r="AU213" s="232" t="s">
        <v>144</v>
      </c>
      <c r="AY213" s="15" t="s">
        <v>135</v>
      </c>
      <c r="BE213" s="233">
        <f>IF(N213="základná",J213,0)</f>
        <v>0</v>
      </c>
      <c r="BF213" s="233">
        <f>IF(N213="znížená",J213,0)</f>
        <v>0</v>
      </c>
      <c r="BG213" s="233">
        <f>IF(N213="zákl. prenesená",J213,0)</f>
        <v>0</v>
      </c>
      <c r="BH213" s="233">
        <f>IF(N213="zníž. prenesená",J213,0)</f>
        <v>0</v>
      </c>
      <c r="BI213" s="233">
        <f>IF(N213="nulová",J213,0)</f>
        <v>0</v>
      </c>
      <c r="BJ213" s="15" t="s">
        <v>144</v>
      </c>
      <c r="BK213" s="234">
        <f>ROUND(I213*H213,3)</f>
        <v>0</v>
      </c>
      <c r="BL213" s="15" t="s">
        <v>192</v>
      </c>
      <c r="BM213" s="232" t="s">
        <v>392</v>
      </c>
    </row>
    <row r="214" s="1" customFormat="1" ht="24" customHeight="1">
      <c r="B214" s="36"/>
      <c r="C214" s="222" t="s">
        <v>393</v>
      </c>
      <c r="D214" s="222" t="s">
        <v>138</v>
      </c>
      <c r="E214" s="223" t="s">
        <v>394</v>
      </c>
      <c r="F214" s="224" t="s">
        <v>395</v>
      </c>
      <c r="G214" s="225" t="s">
        <v>198</v>
      </c>
      <c r="H214" s="226">
        <v>2</v>
      </c>
      <c r="I214" s="227"/>
      <c r="J214" s="226">
        <f>ROUND(I214*H214,3)</f>
        <v>0</v>
      </c>
      <c r="K214" s="224" t="s">
        <v>142</v>
      </c>
      <c r="L214" s="41"/>
      <c r="M214" s="228" t="s">
        <v>1</v>
      </c>
      <c r="N214" s="229" t="s">
        <v>41</v>
      </c>
      <c r="O214" s="84"/>
      <c r="P214" s="230">
        <f>O214*H214</f>
        <v>0</v>
      </c>
      <c r="Q214" s="230">
        <v>0.0040299999999999997</v>
      </c>
      <c r="R214" s="230">
        <f>Q214*H214</f>
        <v>0.0080599999999999995</v>
      </c>
      <c r="S214" s="230">
        <v>0</v>
      </c>
      <c r="T214" s="231">
        <f>S214*H214</f>
        <v>0</v>
      </c>
      <c r="AR214" s="232" t="s">
        <v>192</v>
      </c>
      <c r="AT214" s="232" t="s">
        <v>138</v>
      </c>
      <c r="AU214" s="232" t="s">
        <v>144</v>
      </c>
      <c r="AY214" s="15" t="s">
        <v>135</v>
      </c>
      <c r="BE214" s="233">
        <f>IF(N214="základná",J214,0)</f>
        <v>0</v>
      </c>
      <c r="BF214" s="233">
        <f>IF(N214="znížená",J214,0)</f>
        <v>0</v>
      </c>
      <c r="BG214" s="233">
        <f>IF(N214="zákl. prenesená",J214,0)</f>
        <v>0</v>
      </c>
      <c r="BH214" s="233">
        <f>IF(N214="zníž. prenesená",J214,0)</f>
        <v>0</v>
      </c>
      <c r="BI214" s="233">
        <f>IF(N214="nulová",J214,0)</f>
        <v>0</v>
      </c>
      <c r="BJ214" s="15" t="s">
        <v>144</v>
      </c>
      <c r="BK214" s="234">
        <f>ROUND(I214*H214,3)</f>
        <v>0</v>
      </c>
      <c r="BL214" s="15" t="s">
        <v>192</v>
      </c>
      <c r="BM214" s="232" t="s">
        <v>396</v>
      </c>
    </row>
    <row r="215" s="1" customFormat="1" ht="24" customHeight="1">
      <c r="B215" s="36"/>
      <c r="C215" s="222" t="s">
        <v>397</v>
      </c>
      <c r="D215" s="222" t="s">
        <v>138</v>
      </c>
      <c r="E215" s="223" t="s">
        <v>398</v>
      </c>
      <c r="F215" s="224" t="s">
        <v>399</v>
      </c>
      <c r="G215" s="225" t="s">
        <v>152</v>
      </c>
      <c r="H215" s="226">
        <v>10</v>
      </c>
      <c r="I215" s="227"/>
      <c r="J215" s="226">
        <f>ROUND(I215*H215,3)</f>
        <v>0</v>
      </c>
      <c r="K215" s="224" t="s">
        <v>142</v>
      </c>
      <c r="L215" s="41"/>
      <c r="M215" s="228" t="s">
        <v>1</v>
      </c>
      <c r="N215" s="229" t="s">
        <v>41</v>
      </c>
      <c r="O215" s="84"/>
      <c r="P215" s="230">
        <f>O215*H215</f>
        <v>0</v>
      </c>
      <c r="Q215" s="230">
        <v>0.00050000000000000001</v>
      </c>
      <c r="R215" s="230">
        <f>Q215*H215</f>
        <v>0.0050000000000000001</v>
      </c>
      <c r="S215" s="230">
        <v>0</v>
      </c>
      <c r="T215" s="231">
        <f>S215*H215</f>
        <v>0</v>
      </c>
      <c r="AR215" s="232" t="s">
        <v>192</v>
      </c>
      <c r="AT215" s="232" t="s">
        <v>138</v>
      </c>
      <c r="AU215" s="232" t="s">
        <v>144</v>
      </c>
      <c r="AY215" s="15" t="s">
        <v>135</v>
      </c>
      <c r="BE215" s="233">
        <f>IF(N215="základná",J215,0)</f>
        <v>0</v>
      </c>
      <c r="BF215" s="233">
        <f>IF(N215="znížená",J215,0)</f>
        <v>0</v>
      </c>
      <c r="BG215" s="233">
        <f>IF(N215="zákl. prenesená",J215,0)</f>
        <v>0</v>
      </c>
      <c r="BH215" s="233">
        <f>IF(N215="zníž. prenesená",J215,0)</f>
        <v>0</v>
      </c>
      <c r="BI215" s="233">
        <f>IF(N215="nulová",J215,0)</f>
        <v>0</v>
      </c>
      <c r="BJ215" s="15" t="s">
        <v>144</v>
      </c>
      <c r="BK215" s="234">
        <f>ROUND(I215*H215,3)</f>
        <v>0</v>
      </c>
      <c r="BL215" s="15" t="s">
        <v>192</v>
      </c>
      <c r="BM215" s="232" t="s">
        <v>400</v>
      </c>
    </row>
    <row r="216" s="1" customFormat="1" ht="16.5" customHeight="1">
      <c r="B216" s="36"/>
      <c r="C216" s="222" t="s">
        <v>401</v>
      </c>
      <c r="D216" s="222" t="s">
        <v>138</v>
      </c>
      <c r="E216" s="223" t="s">
        <v>402</v>
      </c>
      <c r="F216" s="224" t="s">
        <v>403</v>
      </c>
      <c r="G216" s="225" t="s">
        <v>181</v>
      </c>
      <c r="H216" s="226">
        <v>5</v>
      </c>
      <c r="I216" s="227"/>
      <c r="J216" s="226">
        <f>ROUND(I216*H216,3)</f>
        <v>0</v>
      </c>
      <c r="K216" s="224" t="s">
        <v>142</v>
      </c>
      <c r="L216" s="41"/>
      <c r="M216" s="228" t="s">
        <v>1</v>
      </c>
      <c r="N216" s="229" t="s">
        <v>41</v>
      </c>
      <c r="O216" s="84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32" t="s">
        <v>192</v>
      </c>
      <c r="AT216" s="232" t="s">
        <v>138</v>
      </c>
      <c r="AU216" s="232" t="s">
        <v>144</v>
      </c>
      <c r="AY216" s="15" t="s">
        <v>135</v>
      </c>
      <c r="BE216" s="233">
        <f>IF(N216="základná",J216,0)</f>
        <v>0</v>
      </c>
      <c r="BF216" s="233">
        <f>IF(N216="znížená",J216,0)</f>
        <v>0</v>
      </c>
      <c r="BG216" s="233">
        <f>IF(N216="zákl. prenesená",J216,0)</f>
        <v>0</v>
      </c>
      <c r="BH216" s="233">
        <f>IF(N216="zníž. prenesená",J216,0)</f>
        <v>0</v>
      </c>
      <c r="BI216" s="233">
        <f>IF(N216="nulová",J216,0)</f>
        <v>0</v>
      </c>
      <c r="BJ216" s="15" t="s">
        <v>144</v>
      </c>
      <c r="BK216" s="234">
        <f>ROUND(I216*H216,3)</f>
        <v>0</v>
      </c>
      <c r="BL216" s="15" t="s">
        <v>192</v>
      </c>
      <c r="BM216" s="232" t="s">
        <v>404</v>
      </c>
    </row>
    <row r="217" s="1" customFormat="1" ht="24" customHeight="1">
      <c r="B217" s="36"/>
      <c r="C217" s="222" t="s">
        <v>405</v>
      </c>
      <c r="D217" s="222" t="s">
        <v>138</v>
      </c>
      <c r="E217" s="223" t="s">
        <v>406</v>
      </c>
      <c r="F217" s="224" t="s">
        <v>407</v>
      </c>
      <c r="G217" s="225" t="s">
        <v>181</v>
      </c>
      <c r="H217" s="226">
        <v>2</v>
      </c>
      <c r="I217" s="227"/>
      <c r="J217" s="226">
        <f>ROUND(I217*H217,3)</f>
        <v>0</v>
      </c>
      <c r="K217" s="224" t="s">
        <v>142</v>
      </c>
      <c r="L217" s="41"/>
      <c r="M217" s="228" t="s">
        <v>1</v>
      </c>
      <c r="N217" s="229" t="s">
        <v>41</v>
      </c>
      <c r="O217" s="84"/>
      <c r="P217" s="230">
        <f>O217*H217</f>
        <v>0</v>
      </c>
      <c r="Q217" s="230">
        <v>0.001</v>
      </c>
      <c r="R217" s="230">
        <f>Q217*H217</f>
        <v>0.002</v>
      </c>
      <c r="S217" s="230">
        <v>0</v>
      </c>
      <c r="T217" s="231">
        <f>S217*H217</f>
        <v>0</v>
      </c>
      <c r="AR217" s="232" t="s">
        <v>192</v>
      </c>
      <c r="AT217" s="232" t="s">
        <v>138</v>
      </c>
      <c r="AU217" s="232" t="s">
        <v>144</v>
      </c>
      <c r="AY217" s="15" t="s">
        <v>135</v>
      </c>
      <c r="BE217" s="233">
        <f>IF(N217="základná",J217,0)</f>
        <v>0</v>
      </c>
      <c r="BF217" s="233">
        <f>IF(N217="znížená",J217,0)</f>
        <v>0</v>
      </c>
      <c r="BG217" s="233">
        <f>IF(N217="zákl. prenesená",J217,0)</f>
        <v>0</v>
      </c>
      <c r="BH217" s="233">
        <f>IF(N217="zníž. prenesená",J217,0)</f>
        <v>0</v>
      </c>
      <c r="BI217" s="233">
        <f>IF(N217="nulová",J217,0)</f>
        <v>0</v>
      </c>
      <c r="BJ217" s="15" t="s">
        <v>144</v>
      </c>
      <c r="BK217" s="234">
        <f>ROUND(I217*H217,3)</f>
        <v>0</v>
      </c>
      <c r="BL217" s="15" t="s">
        <v>192</v>
      </c>
      <c r="BM217" s="232" t="s">
        <v>408</v>
      </c>
    </row>
    <row r="218" s="1" customFormat="1" ht="24" customHeight="1">
      <c r="B218" s="36"/>
      <c r="C218" s="247" t="s">
        <v>409</v>
      </c>
      <c r="D218" s="247" t="s">
        <v>184</v>
      </c>
      <c r="E218" s="248" t="s">
        <v>410</v>
      </c>
      <c r="F218" s="249" t="s">
        <v>411</v>
      </c>
      <c r="G218" s="250" t="s">
        <v>181</v>
      </c>
      <c r="H218" s="251">
        <v>2</v>
      </c>
      <c r="I218" s="252"/>
      <c r="J218" s="251">
        <f>ROUND(I218*H218,3)</f>
        <v>0</v>
      </c>
      <c r="K218" s="249" t="s">
        <v>142</v>
      </c>
      <c r="L218" s="253"/>
      <c r="M218" s="254" t="s">
        <v>1</v>
      </c>
      <c r="N218" s="255" t="s">
        <v>41</v>
      </c>
      <c r="O218" s="84"/>
      <c r="P218" s="230">
        <f>O218*H218</f>
        <v>0</v>
      </c>
      <c r="Q218" s="230">
        <v>8.0000000000000007E-05</v>
      </c>
      <c r="R218" s="230">
        <f>Q218*H218</f>
        <v>0.00016000000000000001</v>
      </c>
      <c r="S218" s="230">
        <v>0</v>
      </c>
      <c r="T218" s="231">
        <f>S218*H218</f>
        <v>0</v>
      </c>
      <c r="AR218" s="232" t="s">
        <v>283</v>
      </c>
      <c r="AT218" s="232" t="s">
        <v>184</v>
      </c>
      <c r="AU218" s="232" t="s">
        <v>144</v>
      </c>
      <c r="AY218" s="15" t="s">
        <v>135</v>
      </c>
      <c r="BE218" s="233">
        <f>IF(N218="základná",J218,0)</f>
        <v>0</v>
      </c>
      <c r="BF218" s="233">
        <f>IF(N218="znížená",J218,0)</f>
        <v>0</v>
      </c>
      <c r="BG218" s="233">
        <f>IF(N218="zákl. prenesená",J218,0)</f>
        <v>0</v>
      </c>
      <c r="BH218" s="233">
        <f>IF(N218="zníž. prenesená",J218,0)</f>
        <v>0</v>
      </c>
      <c r="BI218" s="233">
        <f>IF(N218="nulová",J218,0)</f>
        <v>0</v>
      </c>
      <c r="BJ218" s="15" t="s">
        <v>144</v>
      </c>
      <c r="BK218" s="234">
        <f>ROUND(I218*H218,3)</f>
        <v>0</v>
      </c>
      <c r="BL218" s="15" t="s">
        <v>192</v>
      </c>
      <c r="BM218" s="232" t="s">
        <v>412</v>
      </c>
    </row>
    <row r="219" s="1" customFormat="1" ht="16.5" customHeight="1">
      <c r="B219" s="36"/>
      <c r="C219" s="222" t="s">
        <v>413</v>
      </c>
      <c r="D219" s="222" t="s">
        <v>138</v>
      </c>
      <c r="E219" s="223" t="s">
        <v>414</v>
      </c>
      <c r="F219" s="224" t="s">
        <v>415</v>
      </c>
      <c r="G219" s="225" t="s">
        <v>152</v>
      </c>
      <c r="H219" s="226">
        <v>10</v>
      </c>
      <c r="I219" s="227"/>
      <c r="J219" s="226">
        <f>ROUND(I219*H219,3)</f>
        <v>0</v>
      </c>
      <c r="K219" s="224" t="s">
        <v>142</v>
      </c>
      <c r="L219" s="41"/>
      <c r="M219" s="228" t="s">
        <v>1</v>
      </c>
      <c r="N219" s="229" t="s">
        <v>41</v>
      </c>
      <c r="O219" s="84"/>
      <c r="P219" s="230">
        <f>O219*H219</f>
        <v>0</v>
      </c>
      <c r="Q219" s="230">
        <v>0.00018000000000000001</v>
      </c>
      <c r="R219" s="230">
        <f>Q219*H219</f>
        <v>0.0018000000000000002</v>
      </c>
      <c r="S219" s="230">
        <v>0</v>
      </c>
      <c r="T219" s="231">
        <f>S219*H219</f>
        <v>0</v>
      </c>
      <c r="AR219" s="232" t="s">
        <v>192</v>
      </c>
      <c r="AT219" s="232" t="s">
        <v>138</v>
      </c>
      <c r="AU219" s="232" t="s">
        <v>144</v>
      </c>
      <c r="AY219" s="15" t="s">
        <v>135</v>
      </c>
      <c r="BE219" s="233">
        <f>IF(N219="základná",J219,0)</f>
        <v>0</v>
      </c>
      <c r="BF219" s="233">
        <f>IF(N219="znížená",J219,0)</f>
        <v>0</v>
      </c>
      <c r="BG219" s="233">
        <f>IF(N219="zákl. prenesená",J219,0)</f>
        <v>0</v>
      </c>
      <c r="BH219" s="233">
        <f>IF(N219="zníž. prenesená",J219,0)</f>
        <v>0</v>
      </c>
      <c r="BI219" s="233">
        <f>IF(N219="nulová",J219,0)</f>
        <v>0</v>
      </c>
      <c r="BJ219" s="15" t="s">
        <v>144</v>
      </c>
      <c r="BK219" s="234">
        <f>ROUND(I219*H219,3)</f>
        <v>0</v>
      </c>
      <c r="BL219" s="15" t="s">
        <v>192</v>
      </c>
      <c r="BM219" s="232" t="s">
        <v>416</v>
      </c>
    </row>
    <row r="220" s="1" customFormat="1" ht="24" customHeight="1">
      <c r="B220" s="36"/>
      <c r="C220" s="222" t="s">
        <v>417</v>
      </c>
      <c r="D220" s="222" t="s">
        <v>138</v>
      </c>
      <c r="E220" s="223" t="s">
        <v>418</v>
      </c>
      <c r="F220" s="224" t="s">
        <v>419</v>
      </c>
      <c r="G220" s="225" t="s">
        <v>152</v>
      </c>
      <c r="H220" s="226">
        <v>10</v>
      </c>
      <c r="I220" s="227"/>
      <c r="J220" s="226">
        <f>ROUND(I220*H220,3)</f>
        <v>0</v>
      </c>
      <c r="K220" s="224" t="s">
        <v>142</v>
      </c>
      <c r="L220" s="41"/>
      <c r="M220" s="228" t="s">
        <v>1</v>
      </c>
      <c r="N220" s="229" t="s">
        <v>41</v>
      </c>
      <c r="O220" s="84"/>
      <c r="P220" s="230">
        <f>O220*H220</f>
        <v>0</v>
      </c>
      <c r="Q220" s="230">
        <v>1.0000000000000001E-05</v>
      </c>
      <c r="R220" s="230">
        <f>Q220*H220</f>
        <v>0.00010000000000000001</v>
      </c>
      <c r="S220" s="230">
        <v>0</v>
      </c>
      <c r="T220" s="231">
        <f>S220*H220</f>
        <v>0</v>
      </c>
      <c r="AR220" s="232" t="s">
        <v>192</v>
      </c>
      <c r="AT220" s="232" t="s">
        <v>138</v>
      </c>
      <c r="AU220" s="232" t="s">
        <v>144</v>
      </c>
      <c r="AY220" s="15" t="s">
        <v>135</v>
      </c>
      <c r="BE220" s="233">
        <f>IF(N220="základná",J220,0)</f>
        <v>0</v>
      </c>
      <c r="BF220" s="233">
        <f>IF(N220="znížená",J220,0)</f>
        <v>0</v>
      </c>
      <c r="BG220" s="233">
        <f>IF(N220="zákl. prenesená",J220,0)</f>
        <v>0</v>
      </c>
      <c r="BH220" s="233">
        <f>IF(N220="zníž. prenesená",J220,0)</f>
        <v>0</v>
      </c>
      <c r="BI220" s="233">
        <f>IF(N220="nulová",J220,0)</f>
        <v>0</v>
      </c>
      <c r="BJ220" s="15" t="s">
        <v>144</v>
      </c>
      <c r="BK220" s="234">
        <f>ROUND(I220*H220,3)</f>
        <v>0</v>
      </c>
      <c r="BL220" s="15" t="s">
        <v>192</v>
      </c>
      <c r="BM220" s="232" t="s">
        <v>420</v>
      </c>
    </row>
    <row r="221" s="1" customFormat="1" ht="24" customHeight="1">
      <c r="B221" s="36"/>
      <c r="C221" s="222" t="s">
        <v>421</v>
      </c>
      <c r="D221" s="222" t="s">
        <v>138</v>
      </c>
      <c r="E221" s="223" t="s">
        <v>422</v>
      </c>
      <c r="F221" s="224" t="s">
        <v>423</v>
      </c>
      <c r="G221" s="225" t="s">
        <v>259</v>
      </c>
      <c r="H221" s="226">
        <v>0.017000000000000001</v>
      </c>
      <c r="I221" s="227"/>
      <c r="J221" s="226">
        <f>ROUND(I221*H221,3)</f>
        <v>0</v>
      </c>
      <c r="K221" s="224" t="s">
        <v>142</v>
      </c>
      <c r="L221" s="41"/>
      <c r="M221" s="228" t="s">
        <v>1</v>
      </c>
      <c r="N221" s="229" t="s">
        <v>41</v>
      </c>
      <c r="O221" s="84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32" t="s">
        <v>192</v>
      </c>
      <c r="AT221" s="232" t="s">
        <v>138</v>
      </c>
      <c r="AU221" s="232" t="s">
        <v>144</v>
      </c>
      <c r="AY221" s="15" t="s">
        <v>135</v>
      </c>
      <c r="BE221" s="233">
        <f>IF(N221="základná",J221,0)</f>
        <v>0</v>
      </c>
      <c r="BF221" s="233">
        <f>IF(N221="znížená",J221,0)</f>
        <v>0</v>
      </c>
      <c r="BG221" s="233">
        <f>IF(N221="zákl. prenesená",J221,0)</f>
        <v>0</v>
      </c>
      <c r="BH221" s="233">
        <f>IF(N221="zníž. prenesená",J221,0)</f>
        <v>0</v>
      </c>
      <c r="BI221" s="233">
        <f>IF(N221="nulová",J221,0)</f>
        <v>0</v>
      </c>
      <c r="BJ221" s="15" t="s">
        <v>144</v>
      </c>
      <c r="BK221" s="234">
        <f>ROUND(I221*H221,3)</f>
        <v>0</v>
      </c>
      <c r="BL221" s="15" t="s">
        <v>192</v>
      </c>
      <c r="BM221" s="232" t="s">
        <v>424</v>
      </c>
    </row>
    <row r="222" s="11" customFormat="1" ht="22.8" customHeight="1">
      <c r="B222" s="206"/>
      <c r="C222" s="207"/>
      <c r="D222" s="208" t="s">
        <v>74</v>
      </c>
      <c r="E222" s="220" t="s">
        <v>425</v>
      </c>
      <c r="F222" s="220" t="s">
        <v>426</v>
      </c>
      <c r="G222" s="207"/>
      <c r="H222" s="207"/>
      <c r="I222" s="210"/>
      <c r="J222" s="221">
        <f>BK222</f>
        <v>0</v>
      </c>
      <c r="K222" s="207"/>
      <c r="L222" s="212"/>
      <c r="M222" s="213"/>
      <c r="N222" s="214"/>
      <c r="O222" s="214"/>
      <c r="P222" s="215">
        <f>SUM(P223:P243)</f>
        <v>0</v>
      </c>
      <c r="Q222" s="214"/>
      <c r="R222" s="215">
        <f>SUM(R223:R243)</f>
        <v>0.056469999999999999</v>
      </c>
      <c r="S222" s="214"/>
      <c r="T222" s="216">
        <f>SUM(T223:T243)</f>
        <v>0</v>
      </c>
      <c r="AR222" s="217" t="s">
        <v>144</v>
      </c>
      <c r="AT222" s="218" t="s">
        <v>74</v>
      </c>
      <c r="AU222" s="218" t="s">
        <v>83</v>
      </c>
      <c r="AY222" s="217" t="s">
        <v>135</v>
      </c>
      <c r="BK222" s="219">
        <f>SUM(BK223:BK243)</f>
        <v>0</v>
      </c>
    </row>
    <row r="223" s="1" customFormat="1" ht="24" customHeight="1">
      <c r="B223" s="36"/>
      <c r="C223" s="222" t="s">
        <v>427</v>
      </c>
      <c r="D223" s="222" t="s">
        <v>138</v>
      </c>
      <c r="E223" s="223" t="s">
        <v>428</v>
      </c>
      <c r="F223" s="224" t="s">
        <v>429</v>
      </c>
      <c r="G223" s="225" t="s">
        <v>198</v>
      </c>
      <c r="H223" s="226">
        <v>1</v>
      </c>
      <c r="I223" s="227"/>
      <c r="J223" s="226">
        <f>ROUND(I223*H223,3)</f>
        <v>0</v>
      </c>
      <c r="K223" s="224" t="s">
        <v>142</v>
      </c>
      <c r="L223" s="41"/>
      <c r="M223" s="228" t="s">
        <v>1</v>
      </c>
      <c r="N223" s="229" t="s">
        <v>41</v>
      </c>
      <c r="O223" s="84"/>
      <c r="P223" s="230">
        <f>O223*H223</f>
        <v>0</v>
      </c>
      <c r="Q223" s="230">
        <v>0.00027</v>
      </c>
      <c r="R223" s="230">
        <f>Q223*H223</f>
        <v>0.00027</v>
      </c>
      <c r="S223" s="230">
        <v>0</v>
      </c>
      <c r="T223" s="231">
        <f>S223*H223</f>
        <v>0</v>
      </c>
      <c r="AR223" s="232" t="s">
        <v>192</v>
      </c>
      <c r="AT223" s="232" t="s">
        <v>138</v>
      </c>
      <c r="AU223" s="232" t="s">
        <v>144</v>
      </c>
      <c r="AY223" s="15" t="s">
        <v>135</v>
      </c>
      <c r="BE223" s="233">
        <f>IF(N223="základná",J223,0)</f>
        <v>0</v>
      </c>
      <c r="BF223" s="233">
        <f>IF(N223="znížená",J223,0)</f>
        <v>0</v>
      </c>
      <c r="BG223" s="233">
        <f>IF(N223="zákl. prenesená",J223,0)</f>
        <v>0</v>
      </c>
      <c r="BH223" s="233">
        <f>IF(N223="zníž. prenesená",J223,0)</f>
        <v>0</v>
      </c>
      <c r="BI223" s="233">
        <f>IF(N223="nulová",J223,0)</f>
        <v>0</v>
      </c>
      <c r="BJ223" s="15" t="s">
        <v>144</v>
      </c>
      <c r="BK223" s="234">
        <f>ROUND(I223*H223,3)</f>
        <v>0</v>
      </c>
      <c r="BL223" s="15" t="s">
        <v>192</v>
      </c>
      <c r="BM223" s="232" t="s">
        <v>430</v>
      </c>
    </row>
    <row r="224" s="1" customFormat="1" ht="24" customHeight="1">
      <c r="B224" s="36"/>
      <c r="C224" s="247" t="s">
        <v>431</v>
      </c>
      <c r="D224" s="247" t="s">
        <v>184</v>
      </c>
      <c r="E224" s="248" t="s">
        <v>432</v>
      </c>
      <c r="F224" s="249" t="s">
        <v>433</v>
      </c>
      <c r="G224" s="250" t="s">
        <v>181</v>
      </c>
      <c r="H224" s="251">
        <v>1</v>
      </c>
      <c r="I224" s="252"/>
      <c r="J224" s="251">
        <f>ROUND(I224*H224,3)</f>
        <v>0</v>
      </c>
      <c r="K224" s="249" t="s">
        <v>142</v>
      </c>
      <c r="L224" s="253"/>
      <c r="M224" s="254" t="s">
        <v>1</v>
      </c>
      <c r="N224" s="255" t="s">
        <v>41</v>
      </c>
      <c r="O224" s="84"/>
      <c r="P224" s="230">
        <f>O224*H224</f>
        <v>0</v>
      </c>
      <c r="Q224" s="230">
        <v>0.025499999999999998</v>
      </c>
      <c r="R224" s="230">
        <f>Q224*H224</f>
        <v>0.025499999999999998</v>
      </c>
      <c r="S224" s="230">
        <v>0</v>
      </c>
      <c r="T224" s="231">
        <f>S224*H224</f>
        <v>0</v>
      </c>
      <c r="AR224" s="232" t="s">
        <v>283</v>
      </c>
      <c r="AT224" s="232" t="s">
        <v>184</v>
      </c>
      <c r="AU224" s="232" t="s">
        <v>144</v>
      </c>
      <c r="AY224" s="15" t="s">
        <v>135</v>
      </c>
      <c r="BE224" s="233">
        <f>IF(N224="základná",J224,0)</f>
        <v>0</v>
      </c>
      <c r="BF224" s="233">
        <f>IF(N224="znížená",J224,0)</f>
        <v>0</v>
      </c>
      <c r="BG224" s="233">
        <f>IF(N224="zákl. prenesená",J224,0)</f>
        <v>0</v>
      </c>
      <c r="BH224" s="233">
        <f>IF(N224="zníž. prenesená",J224,0)</f>
        <v>0</v>
      </c>
      <c r="BI224" s="233">
        <f>IF(N224="nulová",J224,0)</f>
        <v>0</v>
      </c>
      <c r="BJ224" s="15" t="s">
        <v>144</v>
      </c>
      <c r="BK224" s="234">
        <f>ROUND(I224*H224,3)</f>
        <v>0</v>
      </c>
      <c r="BL224" s="15" t="s">
        <v>192</v>
      </c>
      <c r="BM224" s="232" t="s">
        <v>434</v>
      </c>
    </row>
    <row r="225" s="1" customFormat="1" ht="24" customHeight="1">
      <c r="B225" s="36"/>
      <c r="C225" s="222" t="s">
        <v>435</v>
      </c>
      <c r="D225" s="222" t="s">
        <v>138</v>
      </c>
      <c r="E225" s="223" t="s">
        <v>436</v>
      </c>
      <c r="F225" s="224" t="s">
        <v>437</v>
      </c>
      <c r="G225" s="225" t="s">
        <v>181</v>
      </c>
      <c r="H225" s="226">
        <v>1</v>
      </c>
      <c r="I225" s="227"/>
      <c r="J225" s="226">
        <f>ROUND(I225*H225,3)</f>
        <v>0</v>
      </c>
      <c r="K225" s="224" t="s">
        <v>142</v>
      </c>
      <c r="L225" s="41"/>
      <c r="M225" s="228" t="s">
        <v>1</v>
      </c>
      <c r="N225" s="229" t="s">
        <v>41</v>
      </c>
      <c r="O225" s="84"/>
      <c r="P225" s="230">
        <f>O225*H225</f>
        <v>0</v>
      </c>
      <c r="Q225" s="230">
        <v>0.00027</v>
      </c>
      <c r="R225" s="230">
        <f>Q225*H225</f>
        <v>0.00027</v>
      </c>
      <c r="S225" s="230">
        <v>0</v>
      </c>
      <c r="T225" s="231">
        <f>S225*H225</f>
        <v>0</v>
      </c>
      <c r="AR225" s="232" t="s">
        <v>192</v>
      </c>
      <c r="AT225" s="232" t="s">
        <v>138</v>
      </c>
      <c r="AU225" s="232" t="s">
        <v>144</v>
      </c>
      <c r="AY225" s="15" t="s">
        <v>135</v>
      </c>
      <c r="BE225" s="233">
        <f>IF(N225="základná",J225,0)</f>
        <v>0</v>
      </c>
      <c r="BF225" s="233">
        <f>IF(N225="znížená",J225,0)</f>
        <v>0</v>
      </c>
      <c r="BG225" s="233">
        <f>IF(N225="zákl. prenesená",J225,0)</f>
        <v>0</v>
      </c>
      <c r="BH225" s="233">
        <f>IF(N225="zníž. prenesená",J225,0)</f>
        <v>0</v>
      </c>
      <c r="BI225" s="233">
        <f>IF(N225="nulová",J225,0)</f>
        <v>0</v>
      </c>
      <c r="BJ225" s="15" t="s">
        <v>144</v>
      </c>
      <c r="BK225" s="234">
        <f>ROUND(I225*H225,3)</f>
        <v>0</v>
      </c>
      <c r="BL225" s="15" t="s">
        <v>192</v>
      </c>
      <c r="BM225" s="232" t="s">
        <v>438</v>
      </c>
    </row>
    <row r="226" s="1" customFormat="1" ht="24" customHeight="1">
      <c r="B226" s="36"/>
      <c r="C226" s="247" t="s">
        <v>439</v>
      </c>
      <c r="D226" s="247" t="s">
        <v>184</v>
      </c>
      <c r="E226" s="248" t="s">
        <v>440</v>
      </c>
      <c r="F226" s="249" t="s">
        <v>441</v>
      </c>
      <c r="G226" s="250" t="s">
        <v>181</v>
      </c>
      <c r="H226" s="251">
        <v>1</v>
      </c>
      <c r="I226" s="252"/>
      <c r="J226" s="251">
        <f>ROUND(I226*H226,3)</f>
        <v>0</v>
      </c>
      <c r="K226" s="249" t="s">
        <v>1</v>
      </c>
      <c r="L226" s="253"/>
      <c r="M226" s="254" t="s">
        <v>1</v>
      </c>
      <c r="N226" s="255" t="s">
        <v>41</v>
      </c>
      <c r="O226" s="84"/>
      <c r="P226" s="230">
        <f>O226*H226</f>
        <v>0</v>
      </c>
      <c r="Q226" s="230">
        <v>0.013100000000000001</v>
      </c>
      <c r="R226" s="230">
        <f>Q226*H226</f>
        <v>0.013100000000000001</v>
      </c>
      <c r="S226" s="230">
        <v>0</v>
      </c>
      <c r="T226" s="231">
        <f>S226*H226</f>
        <v>0</v>
      </c>
      <c r="AR226" s="232" t="s">
        <v>283</v>
      </c>
      <c r="AT226" s="232" t="s">
        <v>184</v>
      </c>
      <c r="AU226" s="232" t="s">
        <v>144</v>
      </c>
      <c r="AY226" s="15" t="s">
        <v>135</v>
      </c>
      <c r="BE226" s="233">
        <f>IF(N226="základná",J226,0)</f>
        <v>0</v>
      </c>
      <c r="BF226" s="233">
        <f>IF(N226="znížená",J226,0)</f>
        <v>0</v>
      </c>
      <c r="BG226" s="233">
        <f>IF(N226="zákl. prenesená",J226,0)</f>
        <v>0</v>
      </c>
      <c r="BH226" s="233">
        <f>IF(N226="zníž. prenesená",J226,0)</f>
        <v>0</v>
      </c>
      <c r="BI226" s="233">
        <f>IF(N226="nulová",J226,0)</f>
        <v>0</v>
      </c>
      <c r="BJ226" s="15" t="s">
        <v>144</v>
      </c>
      <c r="BK226" s="234">
        <f>ROUND(I226*H226,3)</f>
        <v>0</v>
      </c>
      <c r="BL226" s="15" t="s">
        <v>192</v>
      </c>
      <c r="BM226" s="232" t="s">
        <v>442</v>
      </c>
    </row>
    <row r="227" s="1" customFormat="1" ht="24" customHeight="1">
      <c r="B227" s="36"/>
      <c r="C227" s="222" t="s">
        <v>443</v>
      </c>
      <c r="D227" s="222" t="s">
        <v>138</v>
      </c>
      <c r="E227" s="223" t="s">
        <v>444</v>
      </c>
      <c r="F227" s="224" t="s">
        <v>445</v>
      </c>
      <c r="G227" s="225" t="s">
        <v>198</v>
      </c>
      <c r="H227" s="226">
        <v>1</v>
      </c>
      <c r="I227" s="227"/>
      <c r="J227" s="226">
        <f>ROUND(I227*H227,3)</f>
        <v>0</v>
      </c>
      <c r="K227" s="224" t="s">
        <v>142</v>
      </c>
      <c r="L227" s="41"/>
      <c r="M227" s="228" t="s">
        <v>1</v>
      </c>
      <c r="N227" s="229" t="s">
        <v>41</v>
      </c>
      <c r="O227" s="84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32" t="s">
        <v>192</v>
      </c>
      <c r="AT227" s="232" t="s">
        <v>138</v>
      </c>
      <c r="AU227" s="232" t="s">
        <v>144</v>
      </c>
      <c r="AY227" s="15" t="s">
        <v>135</v>
      </c>
      <c r="BE227" s="233">
        <f>IF(N227="základná",J227,0)</f>
        <v>0</v>
      </c>
      <c r="BF227" s="233">
        <f>IF(N227="znížená",J227,0)</f>
        <v>0</v>
      </c>
      <c r="BG227" s="233">
        <f>IF(N227="zákl. prenesená",J227,0)</f>
        <v>0</v>
      </c>
      <c r="BH227" s="233">
        <f>IF(N227="zníž. prenesená",J227,0)</f>
        <v>0</v>
      </c>
      <c r="BI227" s="233">
        <f>IF(N227="nulová",J227,0)</f>
        <v>0</v>
      </c>
      <c r="BJ227" s="15" t="s">
        <v>144</v>
      </c>
      <c r="BK227" s="234">
        <f>ROUND(I227*H227,3)</f>
        <v>0</v>
      </c>
      <c r="BL227" s="15" t="s">
        <v>192</v>
      </c>
      <c r="BM227" s="232" t="s">
        <v>446</v>
      </c>
    </row>
    <row r="228" s="1" customFormat="1" ht="24" customHeight="1">
      <c r="B228" s="36"/>
      <c r="C228" s="247" t="s">
        <v>447</v>
      </c>
      <c r="D228" s="247" t="s">
        <v>184</v>
      </c>
      <c r="E228" s="248" t="s">
        <v>448</v>
      </c>
      <c r="F228" s="249" t="s">
        <v>449</v>
      </c>
      <c r="G228" s="250" t="s">
        <v>181</v>
      </c>
      <c r="H228" s="251">
        <v>1</v>
      </c>
      <c r="I228" s="252"/>
      <c r="J228" s="251">
        <f>ROUND(I228*H228,3)</f>
        <v>0</v>
      </c>
      <c r="K228" s="249" t="s">
        <v>142</v>
      </c>
      <c r="L228" s="253"/>
      <c r="M228" s="254" t="s">
        <v>1</v>
      </c>
      <c r="N228" s="255" t="s">
        <v>41</v>
      </c>
      <c r="O228" s="84"/>
      <c r="P228" s="230">
        <f>O228*H228</f>
        <v>0</v>
      </c>
      <c r="Q228" s="230">
        <v>0.001</v>
      </c>
      <c r="R228" s="230">
        <f>Q228*H228</f>
        <v>0.001</v>
      </c>
      <c r="S228" s="230">
        <v>0</v>
      </c>
      <c r="T228" s="231">
        <f>S228*H228</f>
        <v>0</v>
      </c>
      <c r="AR228" s="232" t="s">
        <v>283</v>
      </c>
      <c r="AT228" s="232" t="s">
        <v>184</v>
      </c>
      <c r="AU228" s="232" t="s">
        <v>144</v>
      </c>
      <c r="AY228" s="15" t="s">
        <v>135</v>
      </c>
      <c r="BE228" s="233">
        <f>IF(N228="základná",J228,0)</f>
        <v>0</v>
      </c>
      <c r="BF228" s="233">
        <f>IF(N228="znížená",J228,0)</f>
        <v>0</v>
      </c>
      <c r="BG228" s="233">
        <f>IF(N228="zákl. prenesená",J228,0)</f>
        <v>0</v>
      </c>
      <c r="BH228" s="233">
        <f>IF(N228="zníž. prenesená",J228,0)</f>
        <v>0</v>
      </c>
      <c r="BI228" s="233">
        <f>IF(N228="nulová",J228,0)</f>
        <v>0</v>
      </c>
      <c r="BJ228" s="15" t="s">
        <v>144</v>
      </c>
      <c r="BK228" s="234">
        <f>ROUND(I228*H228,3)</f>
        <v>0</v>
      </c>
      <c r="BL228" s="15" t="s">
        <v>192</v>
      </c>
      <c r="BM228" s="232" t="s">
        <v>450</v>
      </c>
    </row>
    <row r="229" s="1" customFormat="1" ht="16.5" customHeight="1">
      <c r="B229" s="36"/>
      <c r="C229" s="222" t="s">
        <v>451</v>
      </c>
      <c r="D229" s="222" t="s">
        <v>138</v>
      </c>
      <c r="E229" s="223" t="s">
        <v>452</v>
      </c>
      <c r="F229" s="224" t="s">
        <v>453</v>
      </c>
      <c r="G229" s="225" t="s">
        <v>198</v>
      </c>
      <c r="H229" s="226">
        <v>5</v>
      </c>
      <c r="I229" s="227"/>
      <c r="J229" s="226">
        <f>ROUND(I229*H229,3)</f>
        <v>0</v>
      </c>
      <c r="K229" s="224" t="s">
        <v>142</v>
      </c>
      <c r="L229" s="41"/>
      <c r="M229" s="228" t="s">
        <v>1</v>
      </c>
      <c r="N229" s="229" t="s">
        <v>41</v>
      </c>
      <c r="O229" s="84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32" t="s">
        <v>192</v>
      </c>
      <c r="AT229" s="232" t="s">
        <v>138</v>
      </c>
      <c r="AU229" s="232" t="s">
        <v>144</v>
      </c>
      <c r="AY229" s="15" t="s">
        <v>135</v>
      </c>
      <c r="BE229" s="233">
        <f>IF(N229="základná",J229,0)</f>
        <v>0</v>
      </c>
      <c r="BF229" s="233">
        <f>IF(N229="znížená",J229,0)</f>
        <v>0</v>
      </c>
      <c r="BG229" s="233">
        <f>IF(N229="zákl. prenesená",J229,0)</f>
        <v>0</v>
      </c>
      <c r="BH229" s="233">
        <f>IF(N229="zníž. prenesená",J229,0)</f>
        <v>0</v>
      </c>
      <c r="BI229" s="233">
        <f>IF(N229="nulová",J229,0)</f>
        <v>0</v>
      </c>
      <c r="BJ229" s="15" t="s">
        <v>144</v>
      </c>
      <c r="BK229" s="234">
        <f>ROUND(I229*H229,3)</f>
        <v>0</v>
      </c>
      <c r="BL229" s="15" t="s">
        <v>192</v>
      </c>
      <c r="BM229" s="232" t="s">
        <v>454</v>
      </c>
    </row>
    <row r="230" s="1" customFormat="1" ht="16.5" customHeight="1">
      <c r="B230" s="36"/>
      <c r="C230" s="247" t="s">
        <v>455</v>
      </c>
      <c r="D230" s="247" t="s">
        <v>184</v>
      </c>
      <c r="E230" s="248" t="s">
        <v>456</v>
      </c>
      <c r="F230" s="249" t="s">
        <v>457</v>
      </c>
      <c r="G230" s="250" t="s">
        <v>181</v>
      </c>
      <c r="H230" s="251">
        <v>2</v>
      </c>
      <c r="I230" s="252"/>
      <c r="J230" s="251">
        <f>ROUND(I230*H230,3)</f>
        <v>0</v>
      </c>
      <c r="K230" s="249" t="s">
        <v>142</v>
      </c>
      <c r="L230" s="253"/>
      <c r="M230" s="254" t="s">
        <v>1</v>
      </c>
      <c r="N230" s="255" t="s">
        <v>41</v>
      </c>
      <c r="O230" s="84"/>
      <c r="P230" s="230">
        <f>O230*H230</f>
        <v>0</v>
      </c>
      <c r="Q230" s="230">
        <v>0.00040999999999999999</v>
      </c>
      <c r="R230" s="230">
        <f>Q230*H230</f>
        <v>0.00081999999999999998</v>
      </c>
      <c r="S230" s="230">
        <v>0</v>
      </c>
      <c r="T230" s="231">
        <f>S230*H230</f>
        <v>0</v>
      </c>
      <c r="AR230" s="232" t="s">
        <v>283</v>
      </c>
      <c r="AT230" s="232" t="s">
        <v>184</v>
      </c>
      <c r="AU230" s="232" t="s">
        <v>144</v>
      </c>
      <c r="AY230" s="15" t="s">
        <v>135</v>
      </c>
      <c r="BE230" s="233">
        <f>IF(N230="základná",J230,0)</f>
        <v>0</v>
      </c>
      <c r="BF230" s="233">
        <f>IF(N230="znížená",J230,0)</f>
        <v>0</v>
      </c>
      <c r="BG230" s="233">
        <f>IF(N230="zákl. prenesená",J230,0)</f>
        <v>0</v>
      </c>
      <c r="BH230" s="233">
        <f>IF(N230="zníž. prenesená",J230,0)</f>
        <v>0</v>
      </c>
      <c r="BI230" s="233">
        <f>IF(N230="nulová",J230,0)</f>
        <v>0</v>
      </c>
      <c r="BJ230" s="15" t="s">
        <v>144</v>
      </c>
      <c r="BK230" s="234">
        <f>ROUND(I230*H230,3)</f>
        <v>0</v>
      </c>
      <c r="BL230" s="15" t="s">
        <v>192</v>
      </c>
      <c r="BM230" s="232" t="s">
        <v>458</v>
      </c>
    </row>
    <row r="231" s="1" customFormat="1" ht="16.5" customHeight="1">
      <c r="B231" s="36"/>
      <c r="C231" s="247" t="s">
        <v>459</v>
      </c>
      <c r="D231" s="247" t="s">
        <v>184</v>
      </c>
      <c r="E231" s="248" t="s">
        <v>460</v>
      </c>
      <c r="F231" s="249" t="s">
        <v>461</v>
      </c>
      <c r="G231" s="250" t="s">
        <v>181</v>
      </c>
      <c r="H231" s="251">
        <v>2</v>
      </c>
      <c r="I231" s="252"/>
      <c r="J231" s="251">
        <f>ROUND(I231*H231,3)</f>
        <v>0</v>
      </c>
      <c r="K231" s="249" t="s">
        <v>142</v>
      </c>
      <c r="L231" s="253"/>
      <c r="M231" s="254" t="s">
        <v>1</v>
      </c>
      <c r="N231" s="255" t="s">
        <v>41</v>
      </c>
      <c r="O231" s="84"/>
      <c r="P231" s="230">
        <f>O231*H231</f>
        <v>0</v>
      </c>
      <c r="Q231" s="230">
        <v>0.00038000000000000002</v>
      </c>
      <c r="R231" s="230">
        <f>Q231*H231</f>
        <v>0.00076000000000000004</v>
      </c>
      <c r="S231" s="230">
        <v>0</v>
      </c>
      <c r="T231" s="231">
        <f>S231*H231</f>
        <v>0</v>
      </c>
      <c r="AR231" s="232" t="s">
        <v>283</v>
      </c>
      <c r="AT231" s="232" t="s">
        <v>184</v>
      </c>
      <c r="AU231" s="232" t="s">
        <v>144</v>
      </c>
      <c r="AY231" s="15" t="s">
        <v>135</v>
      </c>
      <c r="BE231" s="233">
        <f>IF(N231="základná",J231,0)</f>
        <v>0</v>
      </c>
      <c r="BF231" s="233">
        <f>IF(N231="znížená",J231,0)</f>
        <v>0</v>
      </c>
      <c r="BG231" s="233">
        <f>IF(N231="zákl. prenesená",J231,0)</f>
        <v>0</v>
      </c>
      <c r="BH231" s="233">
        <f>IF(N231="zníž. prenesená",J231,0)</f>
        <v>0</v>
      </c>
      <c r="BI231" s="233">
        <f>IF(N231="nulová",J231,0)</f>
        <v>0</v>
      </c>
      <c r="BJ231" s="15" t="s">
        <v>144</v>
      </c>
      <c r="BK231" s="234">
        <f>ROUND(I231*H231,3)</f>
        <v>0</v>
      </c>
      <c r="BL231" s="15" t="s">
        <v>192</v>
      </c>
      <c r="BM231" s="232" t="s">
        <v>462</v>
      </c>
    </row>
    <row r="232" s="1" customFormat="1" ht="24" customHeight="1">
      <c r="B232" s="36"/>
      <c r="C232" s="247" t="s">
        <v>463</v>
      </c>
      <c r="D232" s="247" t="s">
        <v>184</v>
      </c>
      <c r="E232" s="248" t="s">
        <v>464</v>
      </c>
      <c r="F232" s="249" t="s">
        <v>465</v>
      </c>
      <c r="G232" s="250" t="s">
        <v>181</v>
      </c>
      <c r="H232" s="251">
        <v>1</v>
      </c>
      <c r="I232" s="252"/>
      <c r="J232" s="251">
        <f>ROUND(I232*H232,3)</f>
        <v>0</v>
      </c>
      <c r="K232" s="249" t="s">
        <v>142</v>
      </c>
      <c r="L232" s="253"/>
      <c r="M232" s="254" t="s">
        <v>1</v>
      </c>
      <c r="N232" s="255" t="s">
        <v>41</v>
      </c>
      <c r="O232" s="84"/>
      <c r="P232" s="230">
        <f>O232*H232</f>
        <v>0</v>
      </c>
      <c r="Q232" s="230">
        <v>0.00044000000000000002</v>
      </c>
      <c r="R232" s="230">
        <f>Q232*H232</f>
        <v>0.00044000000000000002</v>
      </c>
      <c r="S232" s="230">
        <v>0</v>
      </c>
      <c r="T232" s="231">
        <f>S232*H232</f>
        <v>0</v>
      </c>
      <c r="AR232" s="232" t="s">
        <v>283</v>
      </c>
      <c r="AT232" s="232" t="s">
        <v>184</v>
      </c>
      <c r="AU232" s="232" t="s">
        <v>144</v>
      </c>
      <c r="AY232" s="15" t="s">
        <v>135</v>
      </c>
      <c r="BE232" s="233">
        <f>IF(N232="základná",J232,0)</f>
        <v>0</v>
      </c>
      <c r="BF232" s="233">
        <f>IF(N232="znížená",J232,0)</f>
        <v>0</v>
      </c>
      <c r="BG232" s="233">
        <f>IF(N232="zákl. prenesená",J232,0)</f>
        <v>0</v>
      </c>
      <c r="BH232" s="233">
        <f>IF(N232="zníž. prenesená",J232,0)</f>
        <v>0</v>
      </c>
      <c r="BI232" s="233">
        <f>IF(N232="nulová",J232,0)</f>
        <v>0</v>
      </c>
      <c r="BJ232" s="15" t="s">
        <v>144</v>
      </c>
      <c r="BK232" s="234">
        <f>ROUND(I232*H232,3)</f>
        <v>0</v>
      </c>
      <c r="BL232" s="15" t="s">
        <v>192</v>
      </c>
      <c r="BM232" s="232" t="s">
        <v>466</v>
      </c>
    </row>
    <row r="233" s="1" customFormat="1" ht="24" customHeight="1">
      <c r="B233" s="36"/>
      <c r="C233" s="222" t="s">
        <v>467</v>
      </c>
      <c r="D233" s="222" t="s">
        <v>138</v>
      </c>
      <c r="E233" s="223" t="s">
        <v>468</v>
      </c>
      <c r="F233" s="224" t="s">
        <v>469</v>
      </c>
      <c r="G233" s="225" t="s">
        <v>198</v>
      </c>
      <c r="H233" s="226">
        <v>1</v>
      </c>
      <c r="I233" s="227"/>
      <c r="J233" s="226">
        <f>ROUND(I233*H233,3)</f>
        <v>0</v>
      </c>
      <c r="K233" s="224" t="s">
        <v>142</v>
      </c>
      <c r="L233" s="41"/>
      <c r="M233" s="228" t="s">
        <v>1</v>
      </c>
      <c r="N233" s="229" t="s">
        <v>41</v>
      </c>
      <c r="O233" s="84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32" t="s">
        <v>192</v>
      </c>
      <c r="AT233" s="232" t="s">
        <v>138</v>
      </c>
      <c r="AU233" s="232" t="s">
        <v>144</v>
      </c>
      <c r="AY233" s="15" t="s">
        <v>135</v>
      </c>
      <c r="BE233" s="233">
        <f>IF(N233="základná",J233,0)</f>
        <v>0</v>
      </c>
      <c r="BF233" s="233">
        <f>IF(N233="znížená",J233,0)</f>
        <v>0</v>
      </c>
      <c r="BG233" s="233">
        <f>IF(N233="zákl. prenesená",J233,0)</f>
        <v>0</v>
      </c>
      <c r="BH233" s="233">
        <f>IF(N233="zníž. prenesená",J233,0)</f>
        <v>0</v>
      </c>
      <c r="BI233" s="233">
        <f>IF(N233="nulová",J233,0)</f>
        <v>0</v>
      </c>
      <c r="BJ233" s="15" t="s">
        <v>144</v>
      </c>
      <c r="BK233" s="234">
        <f>ROUND(I233*H233,3)</f>
        <v>0</v>
      </c>
      <c r="BL233" s="15" t="s">
        <v>192</v>
      </c>
      <c r="BM233" s="232" t="s">
        <v>470</v>
      </c>
    </row>
    <row r="234" s="1" customFormat="1" ht="24" customHeight="1">
      <c r="B234" s="36"/>
      <c r="C234" s="247" t="s">
        <v>471</v>
      </c>
      <c r="D234" s="247" t="s">
        <v>184</v>
      </c>
      <c r="E234" s="248" t="s">
        <v>472</v>
      </c>
      <c r="F234" s="249" t="s">
        <v>473</v>
      </c>
      <c r="G234" s="250" t="s">
        <v>181</v>
      </c>
      <c r="H234" s="251">
        <v>1</v>
      </c>
      <c r="I234" s="252"/>
      <c r="J234" s="251">
        <f>ROUND(I234*H234,3)</f>
        <v>0</v>
      </c>
      <c r="K234" s="249" t="s">
        <v>142</v>
      </c>
      <c r="L234" s="253"/>
      <c r="M234" s="254" t="s">
        <v>1</v>
      </c>
      <c r="N234" s="255" t="s">
        <v>41</v>
      </c>
      <c r="O234" s="84"/>
      <c r="P234" s="230">
        <f>O234*H234</f>
        <v>0</v>
      </c>
      <c r="Q234" s="230">
        <v>0.01</v>
      </c>
      <c r="R234" s="230">
        <f>Q234*H234</f>
        <v>0.01</v>
      </c>
      <c r="S234" s="230">
        <v>0</v>
      </c>
      <c r="T234" s="231">
        <f>S234*H234</f>
        <v>0</v>
      </c>
      <c r="AR234" s="232" t="s">
        <v>283</v>
      </c>
      <c r="AT234" s="232" t="s">
        <v>184</v>
      </c>
      <c r="AU234" s="232" t="s">
        <v>144</v>
      </c>
      <c r="AY234" s="15" t="s">
        <v>135</v>
      </c>
      <c r="BE234" s="233">
        <f>IF(N234="základná",J234,0)</f>
        <v>0</v>
      </c>
      <c r="BF234" s="233">
        <f>IF(N234="znížená",J234,0)</f>
        <v>0</v>
      </c>
      <c r="BG234" s="233">
        <f>IF(N234="zákl. prenesená",J234,0)</f>
        <v>0</v>
      </c>
      <c r="BH234" s="233">
        <f>IF(N234="zníž. prenesená",J234,0)</f>
        <v>0</v>
      </c>
      <c r="BI234" s="233">
        <f>IF(N234="nulová",J234,0)</f>
        <v>0</v>
      </c>
      <c r="BJ234" s="15" t="s">
        <v>144</v>
      </c>
      <c r="BK234" s="234">
        <f>ROUND(I234*H234,3)</f>
        <v>0</v>
      </c>
      <c r="BL234" s="15" t="s">
        <v>192</v>
      </c>
      <c r="BM234" s="232" t="s">
        <v>474</v>
      </c>
    </row>
    <row r="235" s="1" customFormat="1" ht="24" customHeight="1">
      <c r="B235" s="36"/>
      <c r="C235" s="222" t="s">
        <v>475</v>
      </c>
      <c r="D235" s="222" t="s">
        <v>138</v>
      </c>
      <c r="E235" s="223" t="s">
        <v>476</v>
      </c>
      <c r="F235" s="224" t="s">
        <v>477</v>
      </c>
      <c r="G235" s="225" t="s">
        <v>198</v>
      </c>
      <c r="H235" s="226">
        <v>3</v>
      </c>
      <c r="I235" s="227"/>
      <c r="J235" s="226">
        <f>ROUND(I235*H235,3)</f>
        <v>0</v>
      </c>
      <c r="K235" s="224" t="s">
        <v>142</v>
      </c>
      <c r="L235" s="41"/>
      <c r="M235" s="228" t="s">
        <v>1</v>
      </c>
      <c r="N235" s="229" t="s">
        <v>41</v>
      </c>
      <c r="O235" s="84"/>
      <c r="P235" s="230">
        <f>O235*H235</f>
        <v>0</v>
      </c>
      <c r="Q235" s="230">
        <v>0.00027999999999999998</v>
      </c>
      <c r="R235" s="230">
        <f>Q235*H235</f>
        <v>0.00083999999999999993</v>
      </c>
      <c r="S235" s="230">
        <v>0</v>
      </c>
      <c r="T235" s="231">
        <f>S235*H235</f>
        <v>0</v>
      </c>
      <c r="AR235" s="232" t="s">
        <v>192</v>
      </c>
      <c r="AT235" s="232" t="s">
        <v>138</v>
      </c>
      <c r="AU235" s="232" t="s">
        <v>144</v>
      </c>
      <c r="AY235" s="15" t="s">
        <v>135</v>
      </c>
      <c r="BE235" s="233">
        <f>IF(N235="základná",J235,0)</f>
        <v>0</v>
      </c>
      <c r="BF235" s="233">
        <f>IF(N235="znížená",J235,0)</f>
        <v>0</v>
      </c>
      <c r="BG235" s="233">
        <f>IF(N235="zákl. prenesená",J235,0)</f>
        <v>0</v>
      </c>
      <c r="BH235" s="233">
        <f>IF(N235="zníž. prenesená",J235,0)</f>
        <v>0</v>
      </c>
      <c r="BI235" s="233">
        <f>IF(N235="nulová",J235,0)</f>
        <v>0</v>
      </c>
      <c r="BJ235" s="15" t="s">
        <v>144</v>
      </c>
      <c r="BK235" s="234">
        <f>ROUND(I235*H235,3)</f>
        <v>0</v>
      </c>
      <c r="BL235" s="15" t="s">
        <v>192</v>
      </c>
      <c r="BM235" s="232" t="s">
        <v>478</v>
      </c>
    </row>
    <row r="236" s="1" customFormat="1" ht="16.5" customHeight="1">
      <c r="B236" s="36"/>
      <c r="C236" s="247" t="s">
        <v>479</v>
      </c>
      <c r="D236" s="247" t="s">
        <v>184</v>
      </c>
      <c r="E236" s="248" t="s">
        <v>480</v>
      </c>
      <c r="F236" s="249" t="s">
        <v>481</v>
      </c>
      <c r="G236" s="250" t="s">
        <v>181</v>
      </c>
      <c r="H236" s="251">
        <v>3</v>
      </c>
      <c r="I236" s="252"/>
      <c r="J236" s="251">
        <f>ROUND(I236*H236,3)</f>
        <v>0</v>
      </c>
      <c r="K236" s="249" t="s">
        <v>142</v>
      </c>
      <c r="L236" s="253"/>
      <c r="M236" s="254" t="s">
        <v>1</v>
      </c>
      <c r="N236" s="255" t="s">
        <v>41</v>
      </c>
      <c r="O236" s="84"/>
      <c r="P236" s="230">
        <f>O236*H236</f>
        <v>0</v>
      </c>
      <c r="Q236" s="230">
        <v>0.00027</v>
      </c>
      <c r="R236" s="230">
        <f>Q236*H236</f>
        <v>0.00080999999999999996</v>
      </c>
      <c r="S236" s="230">
        <v>0</v>
      </c>
      <c r="T236" s="231">
        <f>S236*H236</f>
        <v>0</v>
      </c>
      <c r="AR236" s="232" t="s">
        <v>283</v>
      </c>
      <c r="AT236" s="232" t="s">
        <v>184</v>
      </c>
      <c r="AU236" s="232" t="s">
        <v>144</v>
      </c>
      <c r="AY236" s="15" t="s">
        <v>135</v>
      </c>
      <c r="BE236" s="233">
        <f>IF(N236="základná",J236,0)</f>
        <v>0</v>
      </c>
      <c r="BF236" s="233">
        <f>IF(N236="znížená",J236,0)</f>
        <v>0</v>
      </c>
      <c r="BG236" s="233">
        <f>IF(N236="zákl. prenesená",J236,0)</f>
        <v>0</v>
      </c>
      <c r="BH236" s="233">
        <f>IF(N236="zníž. prenesená",J236,0)</f>
        <v>0</v>
      </c>
      <c r="BI236" s="233">
        <f>IF(N236="nulová",J236,0)</f>
        <v>0</v>
      </c>
      <c r="BJ236" s="15" t="s">
        <v>144</v>
      </c>
      <c r="BK236" s="234">
        <f>ROUND(I236*H236,3)</f>
        <v>0</v>
      </c>
      <c r="BL236" s="15" t="s">
        <v>192</v>
      </c>
      <c r="BM236" s="232" t="s">
        <v>482</v>
      </c>
    </row>
    <row r="237" s="1" customFormat="1" ht="16.5" customHeight="1">
      <c r="B237" s="36"/>
      <c r="C237" s="222" t="s">
        <v>483</v>
      </c>
      <c r="D237" s="222" t="s">
        <v>138</v>
      </c>
      <c r="E237" s="223" t="s">
        <v>484</v>
      </c>
      <c r="F237" s="224" t="s">
        <v>485</v>
      </c>
      <c r="G237" s="225" t="s">
        <v>181</v>
      </c>
      <c r="H237" s="226">
        <v>1</v>
      </c>
      <c r="I237" s="227"/>
      <c r="J237" s="226">
        <f>ROUND(I237*H237,3)</f>
        <v>0</v>
      </c>
      <c r="K237" s="224" t="s">
        <v>142</v>
      </c>
      <c r="L237" s="41"/>
      <c r="M237" s="228" t="s">
        <v>1</v>
      </c>
      <c r="N237" s="229" t="s">
        <v>41</v>
      </c>
      <c r="O237" s="84"/>
      <c r="P237" s="230">
        <f>O237*H237</f>
        <v>0</v>
      </c>
      <c r="Q237" s="230">
        <v>0.00010000000000000001</v>
      </c>
      <c r="R237" s="230">
        <f>Q237*H237</f>
        <v>0.00010000000000000001</v>
      </c>
      <c r="S237" s="230">
        <v>0</v>
      </c>
      <c r="T237" s="231">
        <f>S237*H237</f>
        <v>0</v>
      </c>
      <c r="AR237" s="232" t="s">
        <v>192</v>
      </c>
      <c r="AT237" s="232" t="s">
        <v>138</v>
      </c>
      <c r="AU237" s="232" t="s">
        <v>144</v>
      </c>
      <c r="AY237" s="15" t="s">
        <v>135</v>
      </c>
      <c r="BE237" s="233">
        <f>IF(N237="základná",J237,0)</f>
        <v>0</v>
      </c>
      <c r="BF237" s="233">
        <f>IF(N237="znížená",J237,0)</f>
        <v>0</v>
      </c>
      <c r="BG237" s="233">
        <f>IF(N237="zákl. prenesená",J237,0)</f>
        <v>0</v>
      </c>
      <c r="BH237" s="233">
        <f>IF(N237="zníž. prenesená",J237,0)</f>
        <v>0</v>
      </c>
      <c r="BI237" s="233">
        <f>IF(N237="nulová",J237,0)</f>
        <v>0</v>
      </c>
      <c r="BJ237" s="15" t="s">
        <v>144</v>
      </c>
      <c r="BK237" s="234">
        <f>ROUND(I237*H237,3)</f>
        <v>0</v>
      </c>
      <c r="BL237" s="15" t="s">
        <v>192</v>
      </c>
      <c r="BM237" s="232" t="s">
        <v>486</v>
      </c>
    </row>
    <row r="238" s="1" customFormat="1" ht="16.5" customHeight="1">
      <c r="B238" s="36"/>
      <c r="C238" s="247" t="s">
        <v>487</v>
      </c>
      <c r="D238" s="247" t="s">
        <v>184</v>
      </c>
      <c r="E238" s="248" t="s">
        <v>488</v>
      </c>
      <c r="F238" s="249" t="s">
        <v>489</v>
      </c>
      <c r="G238" s="250" t="s">
        <v>181</v>
      </c>
      <c r="H238" s="251">
        <v>1</v>
      </c>
      <c r="I238" s="252"/>
      <c r="J238" s="251">
        <f>ROUND(I238*H238,3)</f>
        <v>0</v>
      </c>
      <c r="K238" s="249" t="s">
        <v>142</v>
      </c>
      <c r="L238" s="253"/>
      <c r="M238" s="254" t="s">
        <v>1</v>
      </c>
      <c r="N238" s="255" t="s">
        <v>41</v>
      </c>
      <c r="O238" s="84"/>
      <c r="P238" s="230">
        <f>O238*H238</f>
        <v>0</v>
      </c>
      <c r="Q238" s="230">
        <v>0.00132</v>
      </c>
      <c r="R238" s="230">
        <f>Q238*H238</f>
        <v>0.00132</v>
      </c>
      <c r="S238" s="230">
        <v>0</v>
      </c>
      <c r="T238" s="231">
        <f>S238*H238</f>
        <v>0</v>
      </c>
      <c r="AR238" s="232" t="s">
        <v>283</v>
      </c>
      <c r="AT238" s="232" t="s">
        <v>184</v>
      </c>
      <c r="AU238" s="232" t="s">
        <v>144</v>
      </c>
      <c r="AY238" s="15" t="s">
        <v>135</v>
      </c>
      <c r="BE238" s="233">
        <f>IF(N238="základná",J238,0)</f>
        <v>0</v>
      </c>
      <c r="BF238" s="233">
        <f>IF(N238="znížená",J238,0)</f>
        <v>0</v>
      </c>
      <c r="BG238" s="233">
        <f>IF(N238="zákl. prenesená",J238,0)</f>
        <v>0</v>
      </c>
      <c r="BH238" s="233">
        <f>IF(N238="zníž. prenesená",J238,0)</f>
        <v>0</v>
      </c>
      <c r="BI238" s="233">
        <f>IF(N238="nulová",J238,0)</f>
        <v>0</v>
      </c>
      <c r="BJ238" s="15" t="s">
        <v>144</v>
      </c>
      <c r="BK238" s="234">
        <f>ROUND(I238*H238,3)</f>
        <v>0</v>
      </c>
      <c r="BL238" s="15" t="s">
        <v>192</v>
      </c>
      <c r="BM238" s="232" t="s">
        <v>490</v>
      </c>
    </row>
    <row r="239" s="1" customFormat="1" ht="16.5" customHeight="1">
      <c r="B239" s="36"/>
      <c r="C239" s="222" t="s">
        <v>491</v>
      </c>
      <c r="D239" s="222" t="s">
        <v>138</v>
      </c>
      <c r="E239" s="223" t="s">
        <v>492</v>
      </c>
      <c r="F239" s="224" t="s">
        <v>493</v>
      </c>
      <c r="G239" s="225" t="s">
        <v>181</v>
      </c>
      <c r="H239" s="226">
        <v>1</v>
      </c>
      <c r="I239" s="227"/>
      <c r="J239" s="226">
        <f>ROUND(I239*H239,3)</f>
        <v>0</v>
      </c>
      <c r="K239" s="224" t="s">
        <v>142</v>
      </c>
      <c r="L239" s="41"/>
      <c r="M239" s="228" t="s">
        <v>1</v>
      </c>
      <c r="N239" s="229" t="s">
        <v>41</v>
      </c>
      <c r="O239" s="84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32" t="s">
        <v>192</v>
      </c>
      <c r="AT239" s="232" t="s">
        <v>138</v>
      </c>
      <c r="AU239" s="232" t="s">
        <v>144</v>
      </c>
      <c r="AY239" s="15" t="s">
        <v>135</v>
      </c>
      <c r="BE239" s="233">
        <f>IF(N239="základná",J239,0)</f>
        <v>0</v>
      </c>
      <c r="BF239" s="233">
        <f>IF(N239="znížená",J239,0)</f>
        <v>0</v>
      </c>
      <c r="BG239" s="233">
        <f>IF(N239="zákl. prenesená",J239,0)</f>
        <v>0</v>
      </c>
      <c r="BH239" s="233">
        <f>IF(N239="zníž. prenesená",J239,0)</f>
        <v>0</v>
      </c>
      <c r="BI239" s="233">
        <f>IF(N239="nulová",J239,0)</f>
        <v>0</v>
      </c>
      <c r="BJ239" s="15" t="s">
        <v>144</v>
      </c>
      <c r="BK239" s="234">
        <f>ROUND(I239*H239,3)</f>
        <v>0</v>
      </c>
      <c r="BL239" s="15" t="s">
        <v>192</v>
      </c>
      <c r="BM239" s="232" t="s">
        <v>494</v>
      </c>
    </row>
    <row r="240" s="1" customFormat="1" ht="24" customHeight="1">
      <c r="B240" s="36"/>
      <c r="C240" s="247" t="s">
        <v>495</v>
      </c>
      <c r="D240" s="247" t="s">
        <v>184</v>
      </c>
      <c r="E240" s="248" t="s">
        <v>496</v>
      </c>
      <c r="F240" s="249" t="s">
        <v>497</v>
      </c>
      <c r="G240" s="250" t="s">
        <v>181</v>
      </c>
      <c r="H240" s="251">
        <v>1</v>
      </c>
      <c r="I240" s="252"/>
      <c r="J240" s="251">
        <f>ROUND(I240*H240,3)</f>
        <v>0</v>
      </c>
      <c r="K240" s="249" t="s">
        <v>142</v>
      </c>
      <c r="L240" s="253"/>
      <c r="M240" s="254" t="s">
        <v>1</v>
      </c>
      <c r="N240" s="255" t="s">
        <v>41</v>
      </c>
      <c r="O240" s="84"/>
      <c r="P240" s="230">
        <f>O240*H240</f>
        <v>0</v>
      </c>
      <c r="Q240" s="230">
        <v>0.00050000000000000001</v>
      </c>
      <c r="R240" s="230">
        <f>Q240*H240</f>
        <v>0.00050000000000000001</v>
      </c>
      <c r="S240" s="230">
        <v>0</v>
      </c>
      <c r="T240" s="231">
        <f>S240*H240</f>
        <v>0</v>
      </c>
      <c r="AR240" s="232" t="s">
        <v>283</v>
      </c>
      <c r="AT240" s="232" t="s">
        <v>184</v>
      </c>
      <c r="AU240" s="232" t="s">
        <v>144</v>
      </c>
      <c r="AY240" s="15" t="s">
        <v>135</v>
      </c>
      <c r="BE240" s="233">
        <f>IF(N240="základná",J240,0)</f>
        <v>0</v>
      </c>
      <c r="BF240" s="233">
        <f>IF(N240="znížená",J240,0)</f>
        <v>0</v>
      </c>
      <c r="BG240" s="233">
        <f>IF(N240="zákl. prenesená",J240,0)</f>
        <v>0</v>
      </c>
      <c r="BH240" s="233">
        <f>IF(N240="zníž. prenesená",J240,0)</f>
        <v>0</v>
      </c>
      <c r="BI240" s="233">
        <f>IF(N240="nulová",J240,0)</f>
        <v>0</v>
      </c>
      <c r="BJ240" s="15" t="s">
        <v>144</v>
      </c>
      <c r="BK240" s="234">
        <f>ROUND(I240*H240,3)</f>
        <v>0</v>
      </c>
      <c r="BL240" s="15" t="s">
        <v>192</v>
      </c>
      <c r="BM240" s="232" t="s">
        <v>498</v>
      </c>
    </row>
    <row r="241" s="1" customFormat="1" ht="24" customHeight="1">
      <c r="B241" s="36"/>
      <c r="C241" s="222" t="s">
        <v>499</v>
      </c>
      <c r="D241" s="222" t="s">
        <v>138</v>
      </c>
      <c r="E241" s="223" t="s">
        <v>500</v>
      </c>
      <c r="F241" s="224" t="s">
        <v>501</v>
      </c>
      <c r="G241" s="225" t="s">
        <v>181</v>
      </c>
      <c r="H241" s="226">
        <v>1</v>
      </c>
      <c r="I241" s="227"/>
      <c r="J241" s="226">
        <f>ROUND(I241*H241,3)</f>
        <v>0</v>
      </c>
      <c r="K241" s="224" t="s">
        <v>142</v>
      </c>
      <c r="L241" s="41"/>
      <c r="M241" s="228" t="s">
        <v>1</v>
      </c>
      <c r="N241" s="229" t="s">
        <v>41</v>
      </c>
      <c r="O241" s="84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32" t="s">
        <v>192</v>
      </c>
      <c r="AT241" s="232" t="s">
        <v>138</v>
      </c>
      <c r="AU241" s="232" t="s">
        <v>144</v>
      </c>
      <c r="AY241" s="15" t="s">
        <v>135</v>
      </c>
      <c r="BE241" s="233">
        <f>IF(N241="základná",J241,0)</f>
        <v>0</v>
      </c>
      <c r="BF241" s="233">
        <f>IF(N241="znížená",J241,0)</f>
        <v>0</v>
      </c>
      <c r="BG241" s="233">
        <f>IF(N241="zákl. prenesená",J241,0)</f>
        <v>0</v>
      </c>
      <c r="BH241" s="233">
        <f>IF(N241="zníž. prenesená",J241,0)</f>
        <v>0</v>
      </c>
      <c r="BI241" s="233">
        <f>IF(N241="nulová",J241,0)</f>
        <v>0</v>
      </c>
      <c r="BJ241" s="15" t="s">
        <v>144</v>
      </c>
      <c r="BK241" s="234">
        <f>ROUND(I241*H241,3)</f>
        <v>0</v>
      </c>
      <c r="BL241" s="15" t="s">
        <v>192</v>
      </c>
      <c r="BM241" s="232" t="s">
        <v>502</v>
      </c>
    </row>
    <row r="242" s="1" customFormat="1" ht="36" customHeight="1">
      <c r="B242" s="36"/>
      <c r="C242" s="247" t="s">
        <v>503</v>
      </c>
      <c r="D242" s="247" t="s">
        <v>184</v>
      </c>
      <c r="E242" s="248" t="s">
        <v>504</v>
      </c>
      <c r="F242" s="249" t="s">
        <v>505</v>
      </c>
      <c r="G242" s="250" t="s">
        <v>181</v>
      </c>
      <c r="H242" s="251">
        <v>1</v>
      </c>
      <c r="I242" s="252"/>
      <c r="J242" s="251">
        <f>ROUND(I242*H242,3)</f>
        <v>0</v>
      </c>
      <c r="K242" s="249" t="s">
        <v>142</v>
      </c>
      <c r="L242" s="253"/>
      <c r="M242" s="254" t="s">
        <v>1</v>
      </c>
      <c r="N242" s="255" t="s">
        <v>41</v>
      </c>
      <c r="O242" s="84"/>
      <c r="P242" s="230">
        <f>O242*H242</f>
        <v>0</v>
      </c>
      <c r="Q242" s="230">
        <v>0.00073999999999999999</v>
      </c>
      <c r="R242" s="230">
        <f>Q242*H242</f>
        <v>0.00073999999999999999</v>
      </c>
      <c r="S242" s="230">
        <v>0</v>
      </c>
      <c r="T242" s="231">
        <f>S242*H242</f>
        <v>0</v>
      </c>
      <c r="AR242" s="232" t="s">
        <v>283</v>
      </c>
      <c r="AT242" s="232" t="s">
        <v>184</v>
      </c>
      <c r="AU242" s="232" t="s">
        <v>144</v>
      </c>
      <c r="AY242" s="15" t="s">
        <v>135</v>
      </c>
      <c r="BE242" s="233">
        <f>IF(N242="základná",J242,0)</f>
        <v>0</v>
      </c>
      <c r="BF242" s="233">
        <f>IF(N242="znížená",J242,0)</f>
        <v>0</v>
      </c>
      <c r="BG242" s="233">
        <f>IF(N242="zákl. prenesená",J242,0)</f>
        <v>0</v>
      </c>
      <c r="BH242" s="233">
        <f>IF(N242="zníž. prenesená",J242,0)</f>
        <v>0</v>
      </c>
      <c r="BI242" s="233">
        <f>IF(N242="nulová",J242,0)</f>
        <v>0</v>
      </c>
      <c r="BJ242" s="15" t="s">
        <v>144</v>
      </c>
      <c r="BK242" s="234">
        <f>ROUND(I242*H242,3)</f>
        <v>0</v>
      </c>
      <c r="BL242" s="15" t="s">
        <v>192</v>
      </c>
      <c r="BM242" s="232" t="s">
        <v>506</v>
      </c>
    </row>
    <row r="243" s="1" customFormat="1" ht="24" customHeight="1">
      <c r="B243" s="36"/>
      <c r="C243" s="222" t="s">
        <v>507</v>
      </c>
      <c r="D243" s="222" t="s">
        <v>138</v>
      </c>
      <c r="E243" s="223" t="s">
        <v>508</v>
      </c>
      <c r="F243" s="224" t="s">
        <v>509</v>
      </c>
      <c r="G243" s="225" t="s">
        <v>259</v>
      </c>
      <c r="H243" s="226">
        <v>0.056000000000000001</v>
      </c>
      <c r="I243" s="227"/>
      <c r="J243" s="226">
        <f>ROUND(I243*H243,3)</f>
        <v>0</v>
      </c>
      <c r="K243" s="224" t="s">
        <v>142</v>
      </c>
      <c r="L243" s="41"/>
      <c r="M243" s="228" t="s">
        <v>1</v>
      </c>
      <c r="N243" s="229" t="s">
        <v>41</v>
      </c>
      <c r="O243" s="84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32" t="s">
        <v>192</v>
      </c>
      <c r="AT243" s="232" t="s">
        <v>138</v>
      </c>
      <c r="AU243" s="232" t="s">
        <v>144</v>
      </c>
      <c r="AY243" s="15" t="s">
        <v>135</v>
      </c>
      <c r="BE243" s="233">
        <f>IF(N243="základná",J243,0)</f>
        <v>0</v>
      </c>
      <c r="BF243" s="233">
        <f>IF(N243="znížená",J243,0)</f>
        <v>0</v>
      </c>
      <c r="BG243" s="233">
        <f>IF(N243="zákl. prenesená",J243,0)</f>
        <v>0</v>
      </c>
      <c r="BH243" s="233">
        <f>IF(N243="zníž. prenesená",J243,0)</f>
        <v>0</v>
      </c>
      <c r="BI243" s="233">
        <f>IF(N243="nulová",J243,0)</f>
        <v>0</v>
      </c>
      <c r="BJ243" s="15" t="s">
        <v>144</v>
      </c>
      <c r="BK243" s="234">
        <f>ROUND(I243*H243,3)</f>
        <v>0</v>
      </c>
      <c r="BL243" s="15" t="s">
        <v>192</v>
      </c>
      <c r="BM243" s="232" t="s">
        <v>510</v>
      </c>
    </row>
    <row r="244" s="11" customFormat="1" ht="22.8" customHeight="1">
      <c r="B244" s="206"/>
      <c r="C244" s="207"/>
      <c r="D244" s="208" t="s">
        <v>74</v>
      </c>
      <c r="E244" s="220" t="s">
        <v>511</v>
      </c>
      <c r="F244" s="220" t="s">
        <v>512</v>
      </c>
      <c r="G244" s="207"/>
      <c r="H244" s="207"/>
      <c r="I244" s="210"/>
      <c r="J244" s="221">
        <f>BK244</f>
        <v>0</v>
      </c>
      <c r="K244" s="207"/>
      <c r="L244" s="212"/>
      <c r="M244" s="213"/>
      <c r="N244" s="214"/>
      <c r="O244" s="214"/>
      <c r="P244" s="215">
        <f>SUM(P245:P246)</f>
        <v>0</v>
      </c>
      <c r="Q244" s="214"/>
      <c r="R244" s="215">
        <f>SUM(R245:R246)</f>
        <v>0.115995</v>
      </c>
      <c r="S244" s="214"/>
      <c r="T244" s="216">
        <f>SUM(T245:T246)</f>
        <v>0</v>
      </c>
      <c r="AR244" s="217" t="s">
        <v>144</v>
      </c>
      <c r="AT244" s="218" t="s">
        <v>74</v>
      </c>
      <c r="AU244" s="218" t="s">
        <v>83</v>
      </c>
      <c r="AY244" s="217" t="s">
        <v>135</v>
      </c>
      <c r="BK244" s="219">
        <f>SUM(BK245:BK246)</f>
        <v>0</v>
      </c>
    </row>
    <row r="245" s="1" customFormat="1" ht="24" customHeight="1">
      <c r="B245" s="36"/>
      <c r="C245" s="222" t="s">
        <v>513</v>
      </c>
      <c r="D245" s="222" t="s">
        <v>138</v>
      </c>
      <c r="E245" s="223" t="s">
        <v>514</v>
      </c>
      <c r="F245" s="224" t="s">
        <v>515</v>
      </c>
      <c r="G245" s="225" t="s">
        <v>141</v>
      </c>
      <c r="H245" s="226">
        <v>9.5</v>
      </c>
      <c r="I245" s="227"/>
      <c r="J245" s="226">
        <f>ROUND(I245*H245,3)</f>
        <v>0</v>
      </c>
      <c r="K245" s="224" t="s">
        <v>142</v>
      </c>
      <c r="L245" s="41"/>
      <c r="M245" s="228" t="s">
        <v>1</v>
      </c>
      <c r="N245" s="229" t="s">
        <v>41</v>
      </c>
      <c r="O245" s="84"/>
      <c r="P245" s="230">
        <f>O245*H245</f>
        <v>0</v>
      </c>
      <c r="Q245" s="230">
        <v>0.01221</v>
      </c>
      <c r="R245" s="230">
        <f>Q245*H245</f>
        <v>0.115995</v>
      </c>
      <c r="S245" s="230">
        <v>0</v>
      </c>
      <c r="T245" s="231">
        <f>S245*H245</f>
        <v>0</v>
      </c>
      <c r="AR245" s="232" t="s">
        <v>192</v>
      </c>
      <c r="AT245" s="232" t="s">
        <v>138</v>
      </c>
      <c r="AU245" s="232" t="s">
        <v>144</v>
      </c>
      <c r="AY245" s="15" t="s">
        <v>135</v>
      </c>
      <c r="BE245" s="233">
        <f>IF(N245="základná",J245,0)</f>
        <v>0</v>
      </c>
      <c r="BF245" s="233">
        <f>IF(N245="znížená",J245,0)</f>
        <v>0</v>
      </c>
      <c r="BG245" s="233">
        <f>IF(N245="zákl. prenesená",J245,0)</f>
        <v>0</v>
      </c>
      <c r="BH245" s="233">
        <f>IF(N245="zníž. prenesená",J245,0)</f>
        <v>0</v>
      </c>
      <c r="BI245" s="233">
        <f>IF(N245="nulová",J245,0)</f>
        <v>0</v>
      </c>
      <c r="BJ245" s="15" t="s">
        <v>144</v>
      </c>
      <c r="BK245" s="234">
        <f>ROUND(I245*H245,3)</f>
        <v>0</v>
      </c>
      <c r="BL245" s="15" t="s">
        <v>192</v>
      </c>
      <c r="BM245" s="232" t="s">
        <v>516</v>
      </c>
    </row>
    <row r="246" s="1" customFormat="1" ht="24" customHeight="1">
      <c r="B246" s="36"/>
      <c r="C246" s="222" t="s">
        <v>517</v>
      </c>
      <c r="D246" s="222" t="s">
        <v>138</v>
      </c>
      <c r="E246" s="223" t="s">
        <v>518</v>
      </c>
      <c r="F246" s="224" t="s">
        <v>519</v>
      </c>
      <c r="G246" s="225" t="s">
        <v>259</v>
      </c>
      <c r="H246" s="226">
        <v>0.11600000000000001</v>
      </c>
      <c r="I246" s="227"/>
      <c r="J246" s="226">
        <f>ROUND(I246*H246,3)</f>
        <v>0</v>
      </c>
      <c r="K246" s="224" t="s">
        <v>142</v>
      </c>
      <c r="L246" s="41"/>
      <c r="M246" s="228" t="s">
        <v>1</v>
      </c>
      <c r="N246" s="229" t="s">
        <v>41</v>
      </c>
      <c r="O246" s="84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32" t="s">
        <v>192</v>
      </c>
      <c r="AT246" s="232" t="s">
        <v>138</v>
      </c>
      <c r="AU246" s="232" t="s">
        <v>144</v>
      </c>
      <c r="AY246" s="15" t="s">
        <v>135</v>
      </c>
      <c r="BE246" s="233">
        <f>IF(N246="základná",J246,0)</f>
        <v>0</v>
      </c>
      <c r="BF246" s="233">
        <f>IF(N246="znížená",J246,0)</f>
        <v>0</v>
      </c>
      <c r="BG246" s="233">
        <f>IF(N246="zákl. prenesená",J246,0)</f>
        <v>0</v>
      </c>
      <c r="BH246" s="233">
        <f>IF(N246="zníž. prenesená",J246,0)</f>
        <v>0</v>
      </c>
      <c r="BI246" s="233">
        <f>IF(N246="nulová",J246,0)</f>
        <v>0</v>
      </c>
      <c r="BJ246" s="15" t="s">
        <v>144</v>
      </c>
      <c r="BK246" s="234">
        <f>ROUND(I246*H246,3)</f>
        <v>0</v>
      </c>
      <c r="BL246" s="15" t="s">
        <v>192</v>
      </c>
      <c r="BM246" s="232" t="s">
        <v>520</v>
      </c>
    </row>
    <row r="247" s="11" customFormat="1" ht="22.8" customHeight="1">
      <c r="B247" s="206"/>
      <c r="C247" s="207"/>
      <c r="D247" s="208" t="s">
        <v>74</v>
      </c>
      <c r="E247" s="220" t="s">
        <v>521</v>
      </c>
      <c r="F247" s="220" t="s">
        <v>522</v>
      </c>
      <c r="G247" s="207"/>
      <c r="H247" s="207"/>
      <c r="I247" s="210"/>
      <c r="J247" s="221">
        <f>BK247</f>
        <v>0</v>
      </c>
      <c r="K247" s="207"/>
      <c r="L247" s="212"/>
      <c r="M247" s="213"/>
      <c r="N247" s="214"/>
      <c r="O247" s="214"/>
      <c r="P247" s="215">
        <f>SUM(P248:P253)</f>
        <v>0</v>
      </c>
      <c r="Q247" s="214"/>
      <c r="R247" s="215">
        <f>SUM(R248:R253)</f>
        <v>0.026216000000000003</v>
      </c>
      <c r="S247" s="214"/>
      <c r="T247" s="216">
        <f>SUM(T248:T253)</f>
        <v>0</v>
      </c>
      <c r="AR247" s="217" t="s">
        <v>144</v>
      </c>
      <c r="AT247" s="218" t="s">
        <v>74</v>
      </c>
      <c r="AU247" s="218" t="s">
        <v>83</v>
      </c>
      <c r="AY247" s="217" t="s">
        <v>135</v>
      </c>
      <c r="BK247" s="219">
        <f>SUM(BK248:BK253)</f>
        <v>0</v>
      </c>
    </row>
    <row r="248" s="1" customFormat="1" ht="24" customHeight="1">
      <c r="B248" s="36"/>
      <c r="C248" s="222" t="s">
        <v>523</v>
      </c>
      <c r="D248" s="222" t="s">
        <v>138</v>
      </c>
      <c r="E248" s="223" t="s">
        <v>524</v>
      </c>
      <c r="F248" s="224" t="s">
        <v>525</v>
      </c>
      <c r="G248" s="225" t="s">
        <v>181</v>
      </c>
      <c r="H248" s="226">
        <v>1</v>
      </c>
      <c r="I248" s="227"/>
      <c r="J248" s="226">
        <f>ROUND(I248*H248,3)</f>
        <v>0</v>
      </c>
      <c r="K248" s="224" t="s">
        <v>142</v>
      </c>
      <c r="L248" s="41"/>
      <c r="M248" s="228" t="s">
        <v>1</v>
      </c>
      <c r="N248" s="229" t="s">
        <v>41</v>
      </c>
      <c r="O248" s="84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32" t="s">
        <v>192</v>
      </c>
      <c r="AT248" s="232" t="s">
        <v>138</v>
      </c>
      <c r="AU248" s="232" t="s">
        <v>144</v>
      </c>
      <c r="AY248" s="15" t="s">
        <v>135</v>
      </c>
      <c r="BE248" s="233">
        <f>IF(N248="základná",J248,0)</f>
        <v>0</v>
      </c>
      <c r="BF248" s="233">
        <f>IF(N248="znížená",J248,0)</f>
        <v>0</v>
      </c>
      <c r="BG248" s="233">
        <f>IF(N248="zákl. prenesená",J248,0)</f>
        <v>0</v>
      </c>
      <c r="BH248" s="233">
        <f>IF(N248="zníž. prenesená",J248,0)</f>
        <v>0</v>
      </c>
      <c r="BI248" s="233">
        <f>IF(N248="nulová",J248,0)</f>
        <v>0</v>
      </c>
      <c r="BJ248" s="15" t="s">
        <v>144</v>
      </c>
      <c r="BK248" s="234">
        <f>ROUND(I248*H248,3)</f>
        <v>0</v>
      </c>
      <c r="BL248" s="15" t="s">
        <v>192</v>
      </c>
      <c r="BM248" s="232" t="s">
        <v>526</v>
      </c>
    </row>
    <row r="249" s="1" customFormat="1" ht="24" customHeight="1">
      <c r="B249" s="36"/>
      <c r="C249" s="247" t="s">
        <v>527</v>
      </c>
      <c r="D249" s="247" t="s">
        <v>184</v>
      </c>
      <c r="E249" s="248" t="s">
        <v>528</v>
      </c>
      <c r="F249" s="249" t="s">
        <v>529</v>
      </c>
      <c r="G249" s="250" t="s">
        <v>181</v>
      </c>
      <c r="H249" s="251">
        <v>1</v>
      </c>
      <c r="I249" s="252"/>
      <c r="J249" s="251">
        <f>ROUND(I249*H249,3)</f>
        <v>0</v>
      </c>
      <c r="K249" s="249" t="s">
        <v>142</v>
      </c>
      <c r="L249" s="253"/>
      <c r="M249" s="254" t="s">
        <v>1</v>
      </c>
      <c r="N249" s="255" t="s">
        <v>41</v>
      </c>
      <c r="O249" s="84"/>
      <c r="P249" s="230">
        <f>O249*H249</f>
        <v>0</v>
      </c>
      <c r="Q249" s="230">
        <v>0.001</v>
      </c>
      <c r="R249" s="230">
        <f>Q249*H249</f>
        <v>0.001</v>
      </c>
      <c r="S249" s="230">
        <v>0</v>
      </c>
      <c r="T249" s="231">
        <f>S249*H249</f>
        <v>0</v>
      </c>
      <c r="AR249" s="232" t="s">
        <v>283</v>
      </c>
      <c r="AT249" s="232" t="s">
        <v>184</v>
      </c>
      <c r="AU249" s="232" t="s">
        <v>144</v>
      </c>
      <c r="AY249" s="15" t="s">
        <v>135</v>
      </c>
      <c r="BE249" s="233">
        <f>IF(N249="základná",J249,0)</f>
        <v>0</v>
      </c>
      <c r="BF249" s="233">
        <f>IF(N249="znížená",J249,0)</f>
        <v>0</v>
      </c>
      <c r="BG249" s="233">
        <f>IF(N249="zákl. prenesená",J249,0)</f>
        <v>0</v>
      </c>
      <c r="BH249" s="233">
        <f>IF(N249="zníž. prenesená",J249,0)</f>
        <v>0</v>
      </c>
      <c r="BI249" s="233">
        <f>IF(N249="nulová",J249,0)</f>
        <v>0</v>
      </c>
      <c r="BJ249" s="15" t="s">
        <v>144</v>
      </c>
      <c r="BK249" s="234">
        <f>ROUND(I249*H249,3)</f>
        <v>0</v>
      </c>
      <c r="BL249" s="15" t="s">
        <v>192</v>
      </c>
      <c r="BM249" s="232" t="s">
        <v>530</v>
      </c>
    </row>
    <row r="250" s="1" customFormat="1" ht="36" customHeight="1">
      <c r="B250" s="36"/>
      <c r="C250" s="247" t="s">
        <v>531</v>
      </c>
      <c r="D250" s="247" t="s">
        <v>184</v>
      </c>
      <c r="E250" s="248" t="s">
        <v>532</v>
      </c>
      <c r="F250" s="249" t="s">
        <v>533</v>
      </c>
      <c r="G250" s="250" t="s">
        <v>181</v>
      </c>
      <c r="H250" s="251">
        <v>1</v>
      </c>
      <c r="I250" s="252"/>
      <c r="J250" s="251">
        <f>ROUND(I250*H250,3)</f>
        <v>0</v>
      </c>
      <c r="K250" s="249" t="s">
        <v>142</v>
      </c>
      <c r="L250" s="253"/>
      <c r="M250" s="254" t="s">
        <v>1</v>
      </c>
      <c r="N250" s="255" t="s">
        <v>41</v>
      </c>
      <c r="O250" s="84"/>
      <c r="P250" s="230">
        <f>O250*H250</f>
        <v>0</v>
      </c>
      <c r="Q250" s="230">
        <v>0.025000000000000001</v>
      </c>
      <c r="R250" s="230">
        <f>Q250*H250</f>
        <v>0.025000000000000001</v>
      </c>
      <c r="S250" s="230">
        <v>0</v>
      </c>
      <c r="T250" s="231">
        <f>S250*H250</f>
        <v>0</v>
      </c>
      <c r="AR250" s="232" t="s">
        <v>283</v>
      </c>
      <c r="AT250" s="232" t="s">
        <v>184</v>
      </c>
      <c r="AU250" s="232" t="s">
        <v>144</v>
      </c>
      <c r="AY250" s="15" t="s">
        <v>135</v>
      </c>
      <c r="BE250" s="233">
        <f>IF(N250="základná",J250,0)</f>
        <v>0</v>
      </c>
      <c r="BF250" s="233">
        <f>IF(N250="znížená",J250,0)</f>
        <v>0</v>
      </c>
      <c r="BG250" s="233">
        <f>IF(N250="zákl. prenesená",J250,0)</f>
        <v>0</v>
      </c>
      <c r="BH250" s="233">
        <f>IF(N250="zníž. prenesená",J250,0)</f>
        <v>0</v>
      </c>
      <c r="BI250" s="233">
        <f>IF(N250="nulová",J250,0)</f>
        <v>0</v>
      </c>
      <c r="BJ250" s="15" t="s">
        <v>144</v>
      </c>
      <c r="BK250" s="234">
        <f>ROUND(I250*H250,3)</f>
        <v>0</v>
      </c>
      <c r="BL250" s="15" t="s">
        <v>192</v>
      </c>
      <c r="BM250" s="232" t="s">
        <v>534</v>
      </c>
    </row>
    <row r="251" s="1" customFormat="1" ht="16.5" customHeight="1">
      <c r="B251" s="36"/>
      <c r="C251" s="222" t="s">
        <v>535</v>
      </c>
      <c r="D251" s="222" t="s">
        <v>138</v>
      </c>
      <c r="E251" s="223" t="s">
        <v>536</v>
      </c>
      <c r="F251" s="224" t="s">
        <v>537</v>
      </c>
      <c r="G251" s="225" t="s">
        <v>152</v>
      </c>
      <c r="H251" s="226">
        <v>0.80000000000000004</v>
      </c>
      <c r="I251" s="227"/>
      <c r="J251" s="226">
        <f>ROUND(I251*H251,3)</f>
        <v>0</v>
      </c>
      <c r="K251" s="224" t="s">
        <v>142</v>
      </c>
      <c r="L251" s="41"/>
      <c r="M251" s="228" t="s">
        <v>1</v>
      </c>
      <c r="N251" s="229" t="s">
        <v>41</v>
      </c>
      <c r="O251" s="84"/>
      <c r="P251" s="230">
        <f>O251*H251</f>
        <v>0</v>
      </c>
      <c r="Q251" s="230">
        <v>1.0000000000000001E-05</v>
      </c>
      <c r="R251" s="230">
        <f>Q251*H251</f>
        <v>8.0000000000000013E-06</v>
      </c>
      <c r="S251" s="230">
        <v>0</v>
      </c>
      <c r="T251" s="231">
        <f>S251*H251</f>
        <v>0</v>
      </c>
      <c r="AR251" s="232" t="s">
        <v>192</v>
      </c>
      <c r="AT251" s="232" t="s">
        <v>138</v>
      </c>
      <c r="AU251" s="232" t="s">
        <v>144</v>
      </c>
      <c r="AY251" s="15" t="s">
        <v>135</v>
      </c>
      <c r="BE251" s="233">
        <f>IF(N251="základná",J251,0)</f>
        <v>0</v>
      </c>
      <c r="BF251" s="233">
        <f>IF(N251="znížená",J251,0)</f>
        <v>0</v>
      </c>
      <c r="BG251" s="233">
        <f>IF(N251="zákl. prenesená",J251,0)</f>
        <v>0</v>
      </c>
      <c r="BH251" s="233">
        <f>IF(N251="zníž. prenesená",J251,0)</f>
        <v>0</v>
      </c>
      <c r="BI251" s="233">
        <f>IF(N251="nulová",J251,0)</f>
        <v>0</v>
      </c>
      <c r="BJ251" s="15" t="s">
        <v>144</v>
      </c>
      <c r="BK251" s="234">
        <f>ROUND(I251*H251,3)</f>
        <v>0</v>
      </c>
      <c r="BL251" s="15" t="s">
        <v>192</v>
      </c>
      <c r="BM251" s="232" t="s">
        <v>538</v>
      </c>
    </row>
    <row r="252" s="1" customFormat="1" ht="16.5" customHeight="1">
      <c r="B252" s="36"/>
      <c r="C252" s="247" t="s">
        <v>539</v>
      </c>
      <c r="D252" s="247" t="s">
        <v>184</v>
      </c>
      <c r="E252" s="248" t="s">
        <v>540</v>
      </c>
      <c r="F252" s="249" t="s">
        <v>541</v>
      </c>
      <c r="G252" s="250" t="s">
        <v>152</v>
      </c>
      <c r="H252" s="251">
        <v>0.80000000000000004</v>
      </c>
      <c r="I252" s="252"/>
      <c r="J252" s="251">
        <f>ROUND(I252*H252,3)</f>
        <v>0</v>
      </c>
      <c r="K252" s="249" t="s">
        <v>142</v>
      </c>
      <c r="L252" s="253"/>
      <c r="M252" s="254" t="s">
        <v>1</v>
      </c>
      <c r="N252" s="255" t="s">
        <v>41</v>
      </c>
      <c r="O252" s="84"/>
      <c r="P252" s="230">
        <f>O252*H252</f>
        <v>0</v>
      </c>
      <c r="Q252" s="230">
        <v>0.00025999999999999998</v>
      </c>
      <c r="R252" s="230">
        <f>Q252*H252</f>
        <v>0.00020799999999999999</v>
      </c>
      <c r="S252" s="230">
        <v>0</v>
      </c>
      <c r="T252" s="231">
        <f>S252*H252</f>
        <v>0</v>
      </c>
      <c r="AR252" s="232" t="s">
        <v>283</v>
      </c>
      <c r="AT252" s="232" t="s">
        <v>184</v>
      </c>
      <c r="AU252" s="232" t="s">
        <v>144</v>
      </c>
      <c r="AY252" s="15" t="s">
        <v>135</v>
      </c>
      <c r="BE252" s="233">
        <f>IF(N252="základná",J252,0)</f>
        <v>0</v>
      </c>
      <c r="BF252" s="233">
        <f>IF(N252="znížená",J252,0)</f>
        <v>0</v>
      </c>
      <c r="BG252" s="233">
        <f>IF(N252="zákl. prenesená",J252,0)</f>
        <v>0</v>
      </c>
      <c r="BH252" s="233">
        <f>IF(N252="zníž. prenesená",J252,0)</f>
        <v>0</v>
      </c>
      <c r="BI252" s="233">
        <f>IF(N252="nulová",J252,0)</f>
        <v>0</v>
      </c>
      <c r="BJ252" s="15" t="s">
        <v>144</v>
      </c>
      <c r="BK252" s="234">
        <f>ROUND(I252*H252,3)</f>
        <v>0</v>
      </c>
      <c r="BL252" s="15" t="s">
        <v>192</v>
      </c>
      <c r="BM252" s="232" t="s">
        <v>542</v>
      </c>
    </row>
    <row r="253" s="1" customFormat="1" ht="24" customHeight="1">
      <c r="B253" s="36"/>
      <c r="C253" s="222" t="s">
        <v>543</v>
      </c>
      <c r="D253" s="222" t="s">
        <v>138</v>
      </c>
      <c r="E253" s="223" t="s">
        <v>544</v>
      </c>
      <c r="F253" s="224" t="s">
        <v>545</v>
      </c>
      <c r="G253" s="225" t="s">
        <v>259</v>
      </c>
      <c r="H253" s="226">
        <v>0.025999999999999999</v>
      </c>
      <c r="I253" s="227"/>
      <c r="J253" s="226">
        <f>ROUND(I253*H253,3)</f>
        <v>0</v>
      </c>
      <c r="K253" s="224" t="s">
        <v>142</v>
      </c>
      <c r="L253" s="41"/>
      <c r="M253" s="228" t="s">
        <v>1</v>
      </c>
      <c r="N253" s="229" t="s">
        <v>41</v>
      </c>
      <c r="O253" s="84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32" t="s">
        <v>192</v>
      </c>
      <c r="AT253" s="232" t="s">
        <v>138</v>
      </c>
      <c r="AU253" s="232" t="s">
        <v>144</v>
      </c>
      <c r="AY253" s="15" t="s">
        <v>135</v>
      </c>
      <c r="BE253" s="233">
        <f>IF(N253="základná",J253,0)</f>
        <v>0</v>
      </c>
      <c r="BF253" s="233">
        <f>IF(N253="znížená",J253,0)</f>
        <v>0</v>
      </c>
      <c r="BG253" s="233">
        <f>IF(N253="zákl. prenesená",J253,0)</f>
        <v>0</v>
      </c>
      <c r="BH253" s="233">
        <f>IF(N253="zníž. prenesená",J253,0)</f>
        <v>0</v>
      </c>
      <c r="BI253" s="233">
        <f>IF(N253="nulová",J253,0)</f>
        <v>0</v>
      </c>
      <c r="BJ253" s="15" t="s">
        <v>144</v>
      </c>
      <c r="BK253" s="234">
        <f>ROUND(I253*H253,3)</f>
        <v>0</v>
      </c>
      <c r="BL253" s="15" t="s">
        <v>192</v>
      </c>
      <c r="BM253" s="232" t="s">
        <v>546</v>
      </c>
    </row>
    <row r="254" s="11" customFormat="1" ht="22.8" customHeight="1">
      <c r="B254" s="206"/>
      <c r="C254" s="207"/>
      <c r="D254" s="208" t="s">
        <v>74</v>
      </c>
      <c r="E254" s="220" t="s">
        <v>547</v>
      </c>
      <c r="F254" s="220" t="s">
        <v>548</v>
      </c>
      <c r="G254" s="207"/>
      <c r="H254" s="207"/>
      <c r="I254" s="210"/>
      <c r="J254" s="221">
        <f>BK254</f>
        <v>0</v>
      </c>
      <c r="K254" s="207"/>
      <c r="L254" s="212"/>
      <c r="M254" s="213"/>
      <c r="N254" s="214"/>
      <c r="O254" s="214"/>
      <c r="P254" s="215">
        <f>SUM(P255:P258)</f>
        <v>0</v>
      </c>
      <c r="Q254" s="214"/>
      <c r="R254" s="215">
        <f>SUM(R255:R258)</f>
        <v>0.21754999999999999</v>
      </c>
      <c r="S254" s="214"/>
      <c r="T254" s="216">
        <f>SUM(T255:T258)</f>
        <v>0</v>
      </c>
      <c r="AR254" s="217" t="s">
        <v>144</v>
      </c>
      <c r="AT254" s="218" t="s">
        <v>74</v>
      </c>
      <c r="AU254" s="218" t="s">
        <v>83</v>
      </c>
      <c r="AY254" s="217" t="s">
        <v>135</v>
      </c>
      <c r="BK254" s="219">
        <f>SUM(BK255:BK258)</f>
        <v>0</v>
      </c>
    </row>
    <row r="255" s="1" customFormat="1" ht="24" customHeight="1">
      <c r="B255" s="36"/>
      <c r="C255" s="222" t="s">
        <v>549</v>
      </c>
      <c r="D255" s="222" t="s">
        <v>138</v>
      </c>
      <c r="E255" s="223" t="s">
        <v>550</v>
      </c>
      <c r="F255" s="224" t="s">
        <v>551</v>
      </c>
      <c r="G255" s="225" t="s">
        <v>141</v>
      </c>
      <c r="H255" s="226">
        <v>9.5</v>
      </c>
      <c r="I255" s="227"/>
      <c r="J255" s="226">
        <f>ROUND(I255*H255,3)</f>
        <v>0</v>
      </c>
      <c r="K255" s="224" t="s">
        <v>142</v>
      </c>
      <c r="L255" s="41"/>
      <c r="M255" s="228" t="s">
        <v>1</v>
      </c>
      <c r="N255" s="229" t="s">
        <v>41</v>
      </c>
      <c r="O255" s="84"/>
      <c r="P255" s="230">
        <f>O255*H255</f>
        <v>0</v>
      </c>
      <c r="Q255" s="230">
        <v>0.0040000000000000001</v>
      </c>
      <c r="R255" s="230">
        <f>Q255*H255</f>
        <v>0.037999999999999999</v>
      </c>
      <c r="S255" s="230">
        <v>0</v>
      </c>
      <c r="T255" s="231">
        <f>S255*H255</f>
        <v>0</v>
      </c>
      <c r="AR255" s="232" t="s">
        <v>192</v>
      </c>
      <c r="AT255" s="232" t="s">
        <v>138</v>
      </c>
      <c r="AU255" s="232" t="s">
        <v>144</v>
      </c>
      <c r="AY255" s="15" t="s">
        <v>135</v>
      </c>
      <c r="BE255" s="233">
        <f>IF(N255="základná",J255,0)</f>
        <v>0</v>
      </c>
      <c r="BF255" s="233">
        <f>IF(N255="znížená",J255,0)</f>
        <v>0</v>
      </c>
      <c r="BG255" s="233">
        <f>IF(N255="zákl. prenesená",J255,0)</f>
        <v>0</v>
      </c>
      <c r="BH255" s="233">
        <f>IF(N255="zníž. prenesená",J255,0)</f>
        <v>0</v>
      </c>
      <c r="BI255" s="233">
        <f>IF(N255="nulová",J255,0)</f>
        <v>0</v>
      </c>
      <c r="BJ255" s="15" t="s">
        <v>144</v>
      </c>
      <c r="BK255" s="234">
        <f>ROUND(I255*H255,3)</f>
        <v>0</v>
      </c>
      <c r="BL255" s="15" t="s">
        <v>192</v>
      </c>
      <c r="BM255" s="232" t="s">
        <v>552</v>
      </c>
    </row>
    <row r="256" s="1" customFormat="1" ht="24" customHeight="1">
      <c r="B256" s="36"/>
      <c r="C256" s="247" t="s">
        <v>553</v>
      </c>
      <c r="D256" s="247" t="s">
        <v>184</v>
      </c>
      <c r="E256" s="248" t="s">
        <v>554</v>
      </c>
      <c r="F256" s="249" t="s">
        <v>555</v>
      </c>
      <c r="G256" s="250" t="s">
        <v>141</v>
      </c>
      <c r="H256" s="251">
        <v>9.9749999999999996</v>
      </c>
      <c r="I256" s="252"/>
      <c r="J256" s="251">
        <f>ROUND(I256*H256,3)</f>
        <v>0</v>
      </c>
      <c r="K256" s="249" t="s">
        <v>1</v>
      </c>
      <c r="L256" s="253"/>
      <c r="M256" s="254" t="s">
        <v>1</v>
      </c>
      <c r="N256" s="255" t="s">
        <v>41</v>
      </c>
      <c r="O256" s="84"/>
      <c r="P256" s="230">
        <f>O256*H256</f>
        <v>0</v>
      </c>
      <c r="Q256" s="230">
        <v>0.017999999999999999</v>
      </c>
      <c r="R256" s="230">
        <f>Q256*H256</f>
        <v>0.17954999999999999</v>
      </c>
      <c r="S256" s="230">
        <v>0</v>
      </c>
      <c r="T256" s="231">
        <f>S256*H256</f>
        <v>0</v>
      </c>
      <c r="AR256" s="232" t="s">
        <v>283</v>
      </c>
      <c r="AT256" s="232" t="s">
        <v>184</v>
      </c>
      <c r="AU256" s="232" t="s">
        <v>144</v>
      </c>
      <c r="AY256" s="15" t="s">
        <v>135</v>
      </c>
      <c r="BE256" s="233">
        <f>IF(N256="základná",J256,0)</f>
        <v>0</v>
      </c>
      <c r="BF256" s="233">
        <f>IF(N256="znížená",J256,0)</f>
        <v>0</v>
      </c>
      <c r="BG256" s="233">
        <f>IF(N256="zákl. prenesená",J256,0)</f>
        <v>0</v>
      </c>
      <c r="BH256" s="233">
        <f>IF(N256="zníž. prenesená",J256,0)</f>
        <v>0</v>
      </c>
      <c r="BI256" s="233">
        <f>IF(N256="nulová",J256,0)</f>
        <v>0</v>
      </c>
      <c r="BJ256" s="15" t="s">
        <v>144</v>
      </c>
      <c r="BK256" s="234">
        <f>ROUND(I256*H256,3)</f>
        <v>0</v>
      </c>
      <c r="BL256" s="15" t="s">
        <v>192</v>
      </c>
      <c r="BM256" s="232" t="s">
        <v>556</v>
      </c>
    </row>
    <row r="257" s="12" customFormat="1">
      <c r="B257" s="235"/>
      <c r="C257" s="236"/>
      <c r="D257" s="237" t="s">
        <v>146</v>
      </c>
      <c r="E257" s="236"/>
      <c r="F257" s="239" t="s">
        <v>557</v>
      </c>
      <c r="G257" s="236"/>
      <c r="H257" s="240">
        <v>9.9749999999999996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AT257" s="246" t="s">
        <v>146</v>
      </c>
      <c r="AU257" s="246" t="s">
        <v>144</v>
      </c>
      <c r="AV257" s="12" t="s">
        <v>144</v>
      </c>
      <c r="AW257" s="12" t="s">
        <v>4</v>
      </c>
      <c r="AX257" s="12" t="s">
        <v>83</v>
      </c>
      <c r="AY257" s="246" t="s">
        <v>135</v>
      </c>
    </row>
    <row r="258" s="1" customFormat="1" ht="24" customHeight="1">
      <c r="B258" s="36"/>
      <c r="C258" s="222" t="s">
        <v>558</v>
      </c>
      <c r="D258" s="222" t="s">
        <v>138</v>
      </c>
      <c r="E258" s="223" t="s">
        <v>559</v>
      </c>
      <c r="F258" s="224" t="s">
        <v>560</v>
      </c>
      <c r="G258" s="225" t="s">
        <v>259</v>
      </c>
      <c r="H258" s="226">
        <v>0.218</v>
      </c>
      <c r="I258" s="227"/>
      <c r="J258" s="226">
        <f>ROUND(I258*H258,3)</f>
        <v>0</v>
      </c>
      <c r="K258" s="224" t="s">
        <v>142</v>
      </c>
      <c r="L258" s="41"/>
      <c r="M258" s="228" t="s">
        <v>1</v>
      </c>
      <c r="N258" s="229" t="s">
        <v>41</v>
      </c>
      <c r="O258" s="84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32" t="s">
        <v>192</v>
      </c>
      <c r="AT258" s="232" t="s">
        <v>138</v>
      </c>
      <c r="AU258" s="232" t="s">
        <v>144</v>
      </c>
      <c r="AY258" s="15" t="s">
        <v>135</v>
      </c>
      <c r="BE258" s="233">
        <f>IF(N258="základná",J258,0)</f>
        <v>0</v>
      </c>
      <c r="BF258" s="233">
        <f>IF(N258="znížená",J258,0)</f>
        <v>0</v>
      </c>
      <c r="BG258" s="233">
        <f>IF(N258="zákl. prenesená",J258,0)</f>
        <v>0</v>
      </c>
      <c r="BH258" s="233">
        <f>IF(N258="zníž. prenesená",J258,0)</f>
        <v>0</v>
      </c>
      <c r="BI258" s="233">
        <f>IF(N258="nulová",J258,0)</f>
        <v>0</v>
      </c>
      <c r="BJ258" s="15" t="s">
        <v>144</v>
      </c>
      <c r="BK258" s="234">
        <f>ROUND(I258*H258,3)</f>
        <v>0</v>
      </c>
      <c r="BL258" s="15" t="s">
        <v>192</v>
      </c>
      <c r="BM258" s="232" t="s">
        <v>561</v>
      </c>
    </row>
    <row r="259" s="11" customFormat="1" ht="22.8" customHeight="1">
      <c r="B259" s="206"/>
      <c r="C259" s="207"/>
      <c r="D259" s="208" t="s">
        <v>74</v>
      </c>
      <c r="E259" s="220" t="s">
        <v>562</v>
      </c>
      <c r="F259" s="220" t="s">
        <v>563</v>
      </c>
      <c r="G259" s="207"/>
      <c r="H259" s="207"/>
      <c r="I259" s="210"/>
      <c r="J259" s="221">
        <f>BK259</f>
        <v>0</v>
      </c>
      <c r="K259" s="207"/>
      <c r="L259" s="212"/>
      <c r="M259" s="213"/>
      <c r="N259" s="214"/>
      <c r="O259" s="214"/>
      <c r="P259" s="215">
        <f>SUM(P260:P269)</f>
        <v>0</v>
      </c>
      <c r="Q259" s="214"/>
      <c r="R259" s="215">
        <f>SUM(R260:R269)</f>
        <v>0.57024399999999997</v>
      </c>
      <c r="S259" s="214"/>
      <c r="T259" s="216">
        <f>SUM(T260:T269)</f>
        <v>0</v>
      </c>
      <c r="AR259" s="217" t="s">
        <v>144</v>
      </c>
      <c r="AT259" s="218" t="s">
        <v>74</v>
      </c>
      <c r="AU259" s="218" t="s">
        <v>83</v>
      </c>
      <c r="AY259" s="217" t="s">
        <v>135</v>
      </c>
      <c r="BK259" s="219">
        <f>SUM(BK260:BK269)</f>
        <v>0</v>
      </c>
    </row>
    <row r="260" s="1" customFormat="1" ht="24" customHeight="1">
      <c r="B260" s="36"/>
      <c r="C260" s="222" t="s">
        <v>564</v>
      </c>
      <c r="D260" s="222" t="s">
        <v>138</v>
      </c>
      <c r="E260" s="223" t="s">
        <v>565</v>
      </c>
      <c r="F260" s="224" t="s">
        <v>566</v>
      </c>
      <c r="G260" s="225" t="s">
        <v>141</v>
      </c>
      <c r="H260" s="226">
        <v>27.372</v>
      </c>
      <c r="I260" s="227"/>
      <c r="J260" s="226">
        <f>ROUND(I260*H260,3)</f>
        <v>0</v>
      </c>
      <c r="K260" s="224" t="s">
        <v>142</v>
      </c>
      <c r="L260" s="41"/>
      <c r="M260" s="228" t="s">
        <v>1</v>
      </c>
      <c r="N260" s="229" t="s">
        <v>41</v>
      </c>
      <c r="O260" s="84"/>
      <c r="P260" s="230">
        <f>O260*H260</f>
        <v>0</v>
      </c>
      <c r="Q260" s="230">
        <v>0.0040000000000000001</v>
      </c>
      <c r="R260" s="230">
        <f>Q260*H260</f>
        <v>0.109488</v>
      </c>
      <c r="S260" s="230">
        <v>0</v>
      </c>
      <c r="T260" s="231">
        <f>S260*H260</f>
        <v>0</v>
      </c>
      <c r="AR260" s="232" t="s">
        <v>192</v>
      </c>
      <c r="AT260" s="232" t="s">
        <v>138</v>
      </c>
      <c r="AU260" s="232" t="s">
        <v>144</v>
      </c>
      <c r="AY260" s="15" t="s">
        <v>135</v>
      </c>
      <c r="BE260" s="233">
        <f>IF(N260="základná",J260,0)</f>
        <v>0</v>
      </c>
      <c r="BF260" s="233">
        <f>IF(N260="znížená",J260,0)</f>
        <v>0</v>
      </c>
      <c r="BG260" s="233">
        <f>IF(N260="zákl. prenesená",J260,0)</f>
        <v>0</v>
      </c>
      <c r="BH260" s="233">
        <f>IF(N260="zníž. prenesená",J260,0)</f>
        <v>0</v>
      </c>
      <c r="BI260" s="233">
        <f>IF(N260="nulová",J260,0)</f>
        <v>0</v>
      </c>
      <c r="BJ260" s="15" t="s">
        <v>144</v>
      </c>
      <c r="BK260" s="234">
        <f>ROUND(I260*H260,3)</f>
        <v>0</v>
      </c>
      <c r="BL260" s="15" t="s">
        <v>192</v>
      </c>
      <c r="BM260" s="232" t="s">
        <v>567</v>
      </c>
    </row>
    <row r="261" s="12" customFormat="1">
      <c r="B261" s="235"/>
      <c r="C261" s="236"/>
      <c r="D261" s="237" t="s">
        <v>146</v>
      </c>
      <c r="E261" s="238" t="s">
        <v>1</v>
      </c>
      <c r="F261" s="239" t="s">
        <v>568</v>
      </c>
      <c r="G261" s="236"/>
      <c r="H261" s="240">
        <v>29.039999999999999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AT261" s="246" t="s">
        <v>146</v>
      </c>
      <c r="AU261" s="246" t="s">
        <v>144</v>
      </c>
      <c r="AV261" s="12" t="s">
        <v>144</v>
      </c>
      <c r="AW261" s="12" t="s">
        <v>30</v>
      </c>
      <c r="AX261" s="12" t="s">
        <v>75</v>
      </c>
      <c r="AY261" s="246" t="s">
        <v>135</v>
      </c>
    </row>
    <row r="262" s="12" customFormat="1">
      <c r="B262" s="235"/>
      <c r="C262" s="236"/>
      <c r="D262" s="237" t="s">
        <v>146</v>
      </c>
      <c r="E262" s="238" t="s">
        <v>1</v>
      </c>
      <c r="F262" s="239" t="s">
        <v>569</v>
      </c>
      <c r="G262" s="236"/>
      <c r="H262" s="240">
        <v>-3.4980000000000002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AT262" s="246" t="s">
        <v>146</v>
      </c>
      <c r="AU262" s="246" t="s">
        <v>144</v>
      </c>
      <c r="AV262" s="12" t="s">
        <v>144</v>
      </c>
      <c r="AW262" s="12" t="s">
        <v>30</v>
      </c>
      <c r="AX262" s="12" t="s">
        <v>75</v>
      </c>
      <c r="AY262" s="246" t="s">
        <v>135</v>
      </c>
    </row>
    <row r="263" s="12" customFormat="1">
      <c r="B263" s="235"/>
      <c r="C263" s="236"/>
      <c r="D263" s="237" t="s">
        <v>146</v>
      </c>
      <c r="E263" s="238" t="s">
        <v>1</v>
      </c>
      <c r="F263" s="239" t="s">
        <v>570</v>
      </c>
      <c r="G263" s="236"/>
      <c r="H263" s="240">
        <v>1.8300000000000001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AT263" s="246" t="s">
        <v>146</v>
      </c>
      <c r="AU263" s="246" t="s">
        <v>144</v>
      </c>
      <c r="AV263" s="12" t="s">
        <v>144</v>
      </c>
      <c r="AW263" s="12" t="s">
        <v>30</v>
      </c>
      <c r="AX263" s="12" t="s">
        <v>75</v>
      </c>
      <c r="AY263" s="246" t="s">
        <v>135</v>
      </c>
    </row>
    <row r="264" s="13" customFormat="1">
      <c r="B264" s="256"/>
      <c r="C264" s="257"/>
      <c r="D264" s="237" t="s">
        <v>146</v>
      </c>
      <c r="E264" s="258" t="s">
        <v>1</v>
      </c>
      <c r="F264" s="259" t="s">
        <v>571</v>
      </c>
      <c r="G264" s="257"/>
      <c r="H264" s="260">
        <v>27.372</v>
      </c>
      <c r="I264" s="261"/>
      <c r="J264" s="257"/>
      <c r="K264" s="257"/>
      <c r="L264" s="262"/>
      <c r="M264" s="263"/>
      <c r="N264" s="264"/>
      <c r="O264" s="264"/>
      <c r="P264" s="264"/>
      <c r="Q264" s="264"/>
      <c r="R264" s="264"/>
      <c r="S264" s="264"/>
      <c r="T264" s="265"/>
      <c r="AT264" s="266" t="s">
        <v>146</v>
      </c>
      <c r="AU264" s="266" t="s">
        <v>144</v>
      </c>
      <c r="AV264" s="13" t="s">
        <v>143</v>
      </c>
      <c r="AW264" s="13" t="s">
        <v>30</v>
      </c>
      <c r="AX264" s="13" t="s">
        <v>83</v>
      </c>
      <c r="AY264" s="266" t="s">
        <v>135</v>
      </c>
    </row>
    <row r="265" s="1" customFormat="1" ht="24" customHeight="1">
      <c r="B265" s="36"/>
      <c r="C265" s="247" t="s">
        <v>572</v>
      </c>
      <c r="D265" s="247" t="s">
        <v>184</v>
      </c>
      <c r="E265" s="248" t="s">
        <v>573</v>
      </c>
      <c r="F265" s="249" t="s">
        <v>574</v>
      </c>
      <c r="G265" s="250" t="s">
        <v>141</v>
      </c>
      <c r="H265" s="251">
        <v>28.741</v>
      </c>
      <c r="I265" s="252"/>
      <c r="J265" s="251">
        <f>ROUND(I265*H265,3)</f>
        <v>0</v>
      </c>
      <c r="K265" s="249" t="s">
        <v>1</v>
      </c>
      <c r="L265" s="253"/>
      <c r="M265" s="254" t="s">
        <v>1</v>
      </c>
      <c r="N265" s="255" t="s">
        <v>41</v>
      </c>
      <c r="O265" s="84"/>
      <c r="P265" s="230">
        <f>O265*H265</f>
        <v>0</v>
      </c>
      <c r="Q265" s="230">
        <v>0.016</v>
      </c>
      <c r="R265" s="230">
        <f>Q265*H265</f>
        <v>0.45985599999999999</v>
      </c>
      <c r="S265" s="230">
        <v>0</v>
      </c>
      <c r="T265" s="231">
        <f>S265*H265</f>
        <v>0</v>
      </c>
      <c r="AR265" s="232" t="s">
        <v>283</v>
      </c>
      <c r="AT265" s="232" t="s">
        <v>184</v>
      </c>
      <c r="AU265" s="232" t="s">
        <v>144</v>
      </c>
      <c r="AY265" s="15" t="s">
        <v>135</v>
      </c>
      <c r="BE265" s="233">
        <f>IF(N265="základná",J265,0)</f>
        <v>0</v>
      </c>
      <c r="BF265" s="233">
        <f>IF(N265="znížená",J265,0)</f>
        <v>0</v>
      </c>
      <c r="BG265" s="233">
        <f>IF(N265="zákl. prenesená",J265,0)</f>
        <v>0</v>
      </c>
      <c r="BH265" s="233">
        <f>IF(N265="zníž. prenesená",J265,0)</f>
        <v>0</v>
      </c>
      <c r="BI265" s="233">
        <f>IF(N265="nulová",J265,0)</f>
        <v>0</v>
      </c>
      <c r="BJ265" s="15" t="s">
        <v>144</v>
      </c>
      <c r="BK265" s="234">
        <f>ROUND(I265*H265,3)</f>
        <v>0</v>
      </c>
      <c r="BL265" s="15" t="s">
        <v>192</v>
      </c>
      <c r="BM265" s="232" t="s">
        <v>575</v>
      </c>
    </row>
    <row r="266" s="12" customFormat="1">
      <c r="B266" s="235"/>
      <c r="C266" s="236"/>
      <c r="D266" s="237" t="s">
        <v>146</v>
      </c>
      <c r="E266" s="236"/>
      <c r="F266" s="239" t="s">
        <v>576</v>
      </c>
      <c r="G266" s="236"/>
      <c r="H266" s="240">
        <v>28.741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AT266" s="246" t="s">
        <v>146</v>
      </c>
      <c r="AU266" s="246" t="s">
        <v>144</v>
      </c>
      <c r="AV266" s="12" t="s">
        <v>144</v>
      </c>
      <c r="AW266" s="12" t="s">
        <v>4</v>
      </c>
      <c r="AX266" s="12" t="s">
        <v>83</v>
      </c>
      <c r="AY266" s="246" t="s">
        <v>135</v>
      </c>
    </row>
    <row r="267" s="1" customFormat="1" ht="16.5" customHeight="1">
      <c r="B267" s="36"/>
      <c r="C267" s="222" t="s">
        <v>577</v>
      </c>
      <c r="D267" s="222" t="s">
        <v>138</v>
      </c>
      <c r="E267" s="223" t="s">
        <v>578</v>
      </c>
      <c r="F267" s="224" t="s">
        <v>579</v>
      </c>
      <c r="G267" s="225" t="s">
        <v>181</v>
      </c>
      <c r="H267" s="226">
        <v>1</v>
      </c>
      <c r="I267" s="227"/>
      <c r="J267" s="226">
        <f>ROUND(I267*H267,3)</f>
        <v>0</v>
      </c>
      <c r="K267" s="224" t="s">
        <v>142</v>
      </c>
      <c r="L267" s="41"/>
      <c r="M267" s="228" t="s">
        <v>1</v>
      </c>
      <c r="N267" s="229" t="s">
        <v>41</v>
      </c>
      <c r="O267" s="84"/>
      <c r="P267" s="230">
        <f>O267*H267</f>
        <v>0</v>
      </c>
      <c r="Q267" s="230">
        <v>0.00089999999999999998</v>
      </c>
      <c r="R267" s="230">
        <f>Q267*H267</f>
        <v>0.00089999999999999998</v>
      </c>
      <c r="S267" s="230">
        <v>0</v>
      </c>
      <c r="T267" s="231">
        <f>S267*H267</f>
        <v>0</v>
      </c>
      <c r="AR267" s="232" t="s">
        <v>192</v>
      </c>
      <c r="AT267" s="232" t="s">
        <v>138</v>
      </c>
      <c r="AU267" s="232" t="s">
        <v>144</v>
      </c>
      <c r="AY267" s="15" t="s">
        <v>135</v>
      </c>
      <c r="BE267" s="233">
        <f>IF(N267="základná",J267,0)</f>
        <v>0</v>
      </c>
      <c r="BF267" s="233">
        <f>IF(N267="znížená",J267,0)</f>
        <v>0</v>
      </c>
      <c r="BG267" s="233">
        <f>IF(N267="zákl. prenesená",J267,0)</f>
        <v>0</v>
      </c>
      <c r="BH267" s="233">
        <f>IF(N267="zníž. prenesená",J267,0)</f>
        <v>0</v>
      </c>
      <c r="BI267" s="233">
        <f>IF(N267="nulová",J267,0)</f>
        <v>0</v>
      </c>
      <c r="BJ267" s="15" t="s">
        <v>144</v>
      </c>
      <c r="BK267" s="234">
        <f>ROUND(I267*H267,3)</f>
        <v>0</v>
      </c>
      <c r="BL267" s="15" t="s">
        <v>192</v>
      </c>
      <c r="BM267" s="232" t="s">
        <v>580</v>
      </c>
    </row>
    <row r="268" s="1" customFormat="1" ht="16.5" customHeight="1">
      <c r="B268" s="36"/>
      <c r="C268" s="247" t="s">
        <v>281</v>
      </c>
      <c r="D268" s="247" t="s">
        <v>184</v>
      </c>
      <c r="E268" s="248" t="s">
        <v>581</v>
      </c>
      <c r="F268" s="249" t="s">
        <v>582</v>
      </c>
      <c r="G268" s="250" t="s">
        <v>181</v>
      </c>
      <c r="H268" s="251">
        <v>1</v>
      </c>
      <c r="I268" s="252"/>
      <c r="J268" s="251">
        <f>ROUND(I268*H268,3)</f>
        <v>0</v>
      </c>
      <c r="K268" s="249" t="s">
        <v>1</v>
      </c>
      <c r="L268" s="253"/>
      <c r="M268" s="254" t="s">
        <v>1</v>
      </c>
      <c r="N268" s="255" t="s">
        <v>41</v>
      </c>
      <c r="O268" s="84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232" t="s">
        <v>283</v>
      </c>
      <c r="AT268" s="232" t="s">
        <v>184</v>
      </c>
      <c r="AU268" s="232" t="s">
        <v>144</v>
      </c>
      <c r="AY268" s="15" t="s">
        <v>135</v>
      </c>
      <c r="BE268" s="233">
        <f>IF(N268="základná",J268,0)</f>
        <v>0</v>
      </c>
      <c r="BF268" s="233">
        <f>IF(N268="znížená",J268,0)</f>
        <v>0</v>
      </c>
      <c r="BG268" s="233">
        <f>IF(N268="zákl. prenesená",J268,0)</f>
        <v>0</v>
      </c>
      <c r="BH268" s="233">
        <f>IF(N268="zníž. prenesená",J268,0)</f>
        <v>0</v>
      </c>
      <c r="BI268" s="233">
        <f>IF(N268="nulová",J268,0)</f>
        <v>0</v>
      </c>
      <c r="BJ268" s="15" t="s">
        <v>144</v>
      </c>
      <c r="BK268" s="234">
        <f>ROUND(I268*H268,3)</f>
        <v>0</v>
      </c>
      <c r="BL268" s="15" t="s">
        <v>192</v>
      </c>
      <c r="BM268" s="232" t="s">
        <v>583</v>
      </c>
    </row>
    <row r="269" s="1" customFormat="1" ht="24" customHeight="1">
      <c r="B269" s="36"/>
      <c r="C269" s="222" t="s">
        <v>584</v>
      </c>
      <c r="D269" s="222" t="s">
        <v>138</v>
      </c>
      <c r="E269" s="223" t="s">
        <v>585</v>
      </c>
      <c r="F269" s="224" t="s">
        <v>586</v>
      </c>
      <c r="G269" s="225" t="s">
        <v>259</v>
      </c>
      <c r="H269" s="226">
        <v>0.56999999999999995</v>
      </c>
      <c r="I269" s="227"/>
      <c r="J269" s="226">
        <f>ROUND(I269*H269,3)</f>
        <v>0</v>
      </c>
      <c r="K269" s="224" t="s">
        <v>142</v>
      </c>
      <c r="L269" s="41"/>
      <c r="M269" s="228" t="s">
        <v>1</v>
      </c>
      <c r="N269" s="229" t="s">
        <v>41</v>
      </c>
      <c r="O269" s="84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AR269" s="232" t="s">
        <v>192</v>
      </c>
      <c r="AT269" s="232" t="s">
        <v>138</v>
      </c>
      <c r="AU269" s="232" t="s">
        <v>144</v>
      </c>
      <c r="AY269" s="15" t="s">
        <v>135</v>
      </c>
      <c r="BE269" s="233">
        <f>IF(N269="základná",J269,0)</f>
        <v>0</v>
      </c>
      <c r="BF269" s="233">
        <f>IF(N269="znížená",J269,0)</f>
        <v>0</v>
      </c>
      <c r="BG269" s="233">
        <f>IF(N269="zákl. prenesená",J269,0)</f>
        <v>0</v>
      </c>
      <c r="BH269" s="233">
        <f>IF(N269="zníž. prenesená",J269,0)</f>
        <v>0</v>
      </c>
      <c r="BI269" s="233">
        <f>IF(N269="nulová",J269,0)</f>
        <v>0</v>
      </c>
      <c r="BJ269" s="15" t="s">
        <v>144</v>
      </c>
      <c r="BK269" s="234">
        <f>ROUND(I269*H269,3)</f>
        <v>0</v>
      </c>
      <c r="BL269" s="15" t="s">
        <v>192</v>
      </c>
      <c r="BM269" s="232" t="s">
        <v>587</v>
      </c>
    </row>
    <row r="270" s="11" customFormat="1" ht="22.8" customHeight="1">
      <c r="B270" s="206"/>
      <c r="C270" s="207"/>
      <c r="D270" s="208" t="s">
        <v>74</v>
      </c>
      <c r="E270" s="220" t="s">
        <v>588</v>
      </c>
      <c r="F270" s="220" t="s">
        <v>589</v>
      </c>
      <c r="G270" s="207"/>
      <c r="H270" s="207"/>
      <c r="I270" s="210"/>
      <c r="J270" s="221">
        <f>BK270</f>
        <v>0</v>
      </c>
      <c r="K270" s="207"/>
      <c r="L270" s="212"/>
      <c r="M270" s="213"/>
      <c r="N270" s="214"/>
      <c r="O270" s="214"/>
      <c r="P270" s="215">
        <f>SUM(P271:P272)</f>
        <v>0</v>
      </c>
      <c r="Q270" s="214"/>
      <c r="R270" s="215">
        <f>SUM(R271:R272)</f>
        <v>0.00032000000000000003</v>
      </c>
      <c r="S270" s="214"/>
      <c r="T270" s="216">
        <f>SUM(T271:T272)</f>
        <v>0</v>
      </c>
      <c r="AR270" s="217" t="s">
        <v>144</v>
      </c>
      <c r="AT270" s="218" t="s">
        <v>74</v>
      </c>
      <c r="AU270" s="218" t="s">
        <v>83</v>
      </c>
      <c r="AY270" s="217" t="s">
        <v>135</v>
      </c>
      <c r="BK270" s="219">
        <f>SUM(BK271:BK272)</f>
        <v>0</v>
      </c>
    </row>
    <row r="271" s="1" customFormat="1" ht="36" customHeight="1">
      <c r="B271" s="36"/>
      <c r="C271" s="222" t="s">
        <v>590</v>
      </c>
      <c r="D271" s="222" t="s">
        <v>138</v>
      </c>
      <c r="E271" s="223" t="s">
        <v>591</v>
      </c>
      <c r="F271" s="224" t="s">
        <v>592</v>
      </c>
      <c r="G271" s="225" t="s">
        <v>141</v>
      </c>
      <c r="H271" s="226">
        <v>1</v>
      </c>
      <c r="I271" s="227"/>
      <c r="J271" s="226">
        <f>ROUND(I271*H271,3)</f>
        <v>0</v>
      </c>
      <c r="K271" s="224" t="s">
        <v>142</v>
      </c>
      <c r="L271" s="41"/>
      <c r="M271" s="228" t="s">
        <v>1</v>
      </c>
      <c r="N271" s="229" t="s">
        <v>41</v>
      </c>
      <c r="O271" s="84"/>
      <c r="P271" s="230">
        <f>O271*H271</f>
        <v>0</v>
      </c>
      <c r="Q271" s="230">
        <v>0.00024000000000000001</v>
      </c>
      <c r="R271" s="230">
        <f>Q271*H271</f>
        <v>0.00024000000000000001</v>
      </c>
      <c r="S271" s="230">
        <v>0</v>
      </c>
      <c r="T271" s="231">
        <f>S271*H271</f>
        <v>0</v>
      </c>
      <c r="AR271" s="232" t="s">
        <v>192</v>
      </c>
      <c r="AT271" s="232" t="s">
        <v>138</v>
      </c>
      <c r="AU271" s="232" t="s">
        <v>144</v>
      </c>
      <c r="AY271" s="15" t="s">
        <v>135</v>
      </c>
      <c r="BE271" s="233">
        <f>IF(N271="základná",J271,0)</f>
        <v>0</v>
      </c>
      <c r="BF271" s="233">
        <f>IF(N271="znížená",J271,0)</f>
        <v>0</v>
      </c>
      <c r="BG271" s="233">
        <f>IF(N271="zákl. prenesená",J271,0)</f>
        <v>0</v>
      </c>
      <c r="BH271" s="233">
        <f>IF(N271="zníž. prenesená",J271,0)</f>
        <v>0</v>
      </c>
      <c r="BI271" s="233">
        <f>IF(N271="nulová",J271,0)</f>
        <v>0</v>
      </c>
      <c r="BJ271" s="15" t="s">
        <v>144</v>
      </c>
      <c r="BK271" s="234">
        <f>ROUND(I271*H271,3)</f>
        <v>0</v>
      </c>
      <c r="BL271" s="15" t="s">
        <v>192</v>
      </c>
      <c r="BM271" s="232" t="s">
        <v>593</v>
      </c>
    </row>
    <row r="272" s="1" customFormat="1" ht="24" customHeight="1">
      <c r="B272" s="36"/>
      <c r="C272" s="222" t="s">
        <v>594</v>
      </c>
      <c r="D272" s="222" t="s">
        <v>138</v>
      </c>
      <c r="E272" s="223" t="s">
        <v>595</v>
      </c>
      <c r="F272" s="224" t="s">
        <v>596</v>
      </c>
      <c r="G272" s="225" t="s">
        <v>141</v>
      </c>
      <c r="H272" s="226">
        <v>1</v>
      </c>
      <c r="I272" s="227"/>
      <c r="J272" s="226">
        <f>ROUND(I272*H272,3)</f>
        <v>0</v>
      </c>
      <c r="K272" s="224" t="s">
        <v>142</v>
      </c>
      <c r="L272" s="41"/>
      <c r="M272" s="228" t="s">
        <v>1</v>
      </c>
      <c r="N272" s="229" t="s">
        <v>41</v>
      </c>
      <c r="O272" s="84"/>
      <c r="P272" s="230">
        <f>O272*H272</f>
        <v>0</v>
      </c>
      <c r="Q272" s="230">
        <v>8.0000000000000007E-05</v>
      </c>
      <c r="R272" s="230">
        <f>Q272*H272</f>
        <v>8.0000000000000007E-05</v>
      </c>
      <c r="S272" s="230">
        <v>0</v>
      </c>
      <c r="T272" s="231">
        <f>S272*H272</f>
        <v>0</v>
      </c>
      <c r="AR272" s="232" t="s">
        <v>192</v>
      </c>
      <c r="AT272" s="232" t="s">
        <v>138</v>
      </c>
      <c r="AU272" s="232" t="s">
        <v>144</v>
      </c>
      <c r="AY272" s="15" t="s">
        <v>135</v>
      </c>
      <c r="BE272" s="233">
        <f>IF(N272="základná",J272,0)</f>
        <v>0</v>
      </c>
      <c r="BF272" s="233">
        <f>IF(N272="znížená",J272,0)</f>
        <v>0</v>
      </c>
      <c r="BG272" s="233">
        <f>IF(N272="zákl. prenesená",J272,0)</f>
        <v>0</v>
      </c>
      <c r="BH272" s="233">
        <f>IF(N272="zníž. prenesená",J272,0)</f>
        <v>0</v>
      </c>
      <c r="BI272" s="233">
        <f>IF(N272="nulová",J272,0)</f>
        <v>0</v>
      </c>
      <c r="BJ272" s="15" t="s">
        <v>144</v>
      </c>
      <c r="BK272" s="234">
        <f>ROUND(I272*H272,3)</f>
        <v>0</v>
      </c>
      <c r="BL272" s="15" t="s">
        <v>192</v>
      </c>
      <c r="BM272" s="232" t="s">
        <v>597</v>
      </c>
    </row>
    <row r="273" s="11" customFormat="1" ht="22.8" customHeight="1">
      <c r="B273" s="206"/>
      <c r="C273" s="207"/>
      <c r="D273" s="208" t="s">
        <v>74</v>
      </c>
      <c r="E273" s="220" t="s">
        <v>598</v>
      </c>
      <c r="F273" s="220" t="s">
        <v>599</v>
      </c>
      <c r="G273" s="207"/>
      <c r="H273" s="207"/>
      <c r="I273" s="210"/>
      <c r="J273" s="221">
        <f>BK273</f>
        <v>0</v>
      </c>
      <c r="K273" s="207"/>
      <c r="L273" s="212"/>
      <c r="M273" s="213"/>
      <c r="N273" s="214"/>
      <c r="O273" s="214"/>
      <c r="P273" s="215">
        <f>SUM(P274:P278)</f>
        <v>0</v>
      </c>
      <c r="Q273" s="214"/>
      <c r="R273" s="215">
        <f>SUM(R274:R278)</f>
        <v>0.0045817999999999996</v>
      </c>
      <c r="S273" s="214"/>
      <c r="T273" s="216">
        <f>SUM(T274:T278)</f>
        <v>0</v>
      </c>
      <c r="AR273" s="217" t="s">
        <v>144</v>
      </c>
      <c r="AT273" s="218" t="s">
        <v>74</v>
      </c>
      <c r="AU273" s="218" t="s">
        <v>83</v>
      </c>
      <c r="AY273" s="217" t="s">
        <v>135</v>
      </c>
      <c r="BK273" s="219">
        <f>SUM(BK274:BK278)</f>
        <v>0</v>
      </c>
    </row>
    <row r="274" s="1" customFormat="1" ht="16.5" customHeight="1">
      <c r="B274" s="36"/>
      <c r="C274" s="222" t="s">
        <v>600</v>
      </c>
      <c r="D274" s="222" t="s">
        <v>138</v>
      </c>
      <c r="E274" s="223" t="s">
        <v>601</v>
      </c>
      <c r="F274" s="224" t="s">
        <v>602</v>
      </c>
      <c r="G274" s="225" t="s">
        <v>141</v>
      </c>
      <c r="H274" s="226">
        <v>5.2800000000000002</v>
      </c>
      <c r="I274" s="227"/>
      <c r="J274" s="226">
        <f>ROUND(I274*H274,3)</f>
        <v>0</v>
      </c>
      <c r="K274" s="224" t="s">
        <v>142</v>
      </c>
      <c r="L274" s="41"/>
      <c r="M274" s="228" t="s">
        <v>1</v>
      </c>
      <c r="N274" s="229" t="s">
        <v>41</v>
      </c>
      <c r="O274" s="84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32" t="s">
        <v>192</v>
      </c>
      <c r="AT274" s="232" t="s">
        <v>138</v>
      </c>
      <c r="AU274" s="232" t="s">
        <v>144</v>
      </c>
      <c r="AY274" s="15" t="s">
        <v>135</v>
      </c>
      <c r="BE274" s="233">
        <f>IF(N274="základná",J274,0)</f>
        <v>0</v>
      </c>
      <c r="BF274" s="233">
        <f>IF(N274="znížená",J274,0)</f>
        <v>0</v>
      </c>
      <c r="BG274" s="233">
        <f>IF(N274="zákl. prenesená",J274,0)</f>
        <v>0</v>
      </c>
      <c r="BH274" s="233">
        <f>IF(N274="zníž. prenesená",J274,0)</f>
        <v>0</v>
      </c>
      <c r="BI274" s="233">
        <f>IF(N274="nulová",J274,0)</f>
        <v>0</v>
      </c>
      <c r="BJ274" s="15" t="s">
        <v>144</v>
      </c>
      <c r="BK274" s="234">
        <f>ROUND(I274*H274,3)</f>
        <v>0</v>
      </c>
      <c r="BL274" s="15" t="s">
        <v>192</v>
      </c>
      <c r="BM274" s="232" t="s">
        <v>603</v>
      </c>
    </row>
    <row r="275" s="12" customFormat="1">
      <c r="B275" s="235"/>
      <c r="C275" s="236"/>
      <c r="D275" s="237" t="s">
        <v>146</v>
      </c>
      <c r="E275" s="238" t="s">
        <v>1</v>
      </c>
      <c r="F275" s="239" t="s">
        <v>158</v>
      </c>
      <c r="G275" s="236"/>
      <c r="H275" s="240">
        <v>5.2800000000000002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AT275" s="246" t="s">
        <v>146</v>
      </c>
      <c r="AU275" s="246" t="s">
        <v>144</v>
      </c>
      <c r="AV275" s="12" t="s">
        <v>144</v>
      </c>
      <c r="AW275" s="12" t="s">
        <v>30</v>
      </c>
      <c r="AX275" s="12" t="s">
        <v>83</v>
      </c>
      <c r="AY275" s="246" t="s">
        <v>135</v>
      </c>
    </row>
    <row r="276" s="1" customFormat="1" ht="24" customHeight="1">
      <c r="B276" s="36"/>
      <c r="C276" s="222" t="s">
        <v>604</v>
      </c>
      <c r="D276" s="222" t="s">
        <v>138</v>
      </c>
      <c r="E276" s="223" t="s">
        <v>605</v>
      </c>
      <c r="F276" s="224" t="s">
        <v>606</v>
      </c>
      <c r="G276" s="225" t="s">
        <v>141</v>
      </c>
      <c r="H276" s="226">
        <v>14.779999999999999</v>
      </c>
      <c r="I276" s="227"/>
      <c r="J276" s="226">
        <f>ROUND(I276*H276,3)</f>
        <v>0</v>
      </c>
      <c r="K276" s="224" t="s">
        <v>142</v>
      </c>
      <c r="L276" s="41"/>
      <c r="M276" s="228" t="s">
        <v>1</v>
      </c>
      <c r="N276" s="229" t="s">
        <v>41</v>
      </c>
      <c r="O276" s="84"/>
      <c r="P276" s="230">
        <f>O276*H276</f>
        <v>0</v>
      </c>
      <c r="Q276" s="230">
        <v>0.00010000000000000001</v>
      </c>
      <c r="R276" s="230">
        <f>Q276*H276</f>
        <v>0.0014779999999999999</v>
      </c>
      <c r="S276" s="230">
        <v>0</v>
      </c>
      <c r="T276" s="231">
        <f>S276*H276</f>
        <v>0</v>
      </c>
      <c r="AR276" s="232" t="s">
        <v>192</v>
      </c>
      <c r="AT276" s="232" t="s">
        <v>138</v>
      </c>
      <c r="AU276" s="232" t="s">
        <v>144</v>
      </c>
      <c r="AY276" s="15" t="s">
        <v>135</v>
      </c>
      <c r="BE276" s="233">
        <f>IF(N276="základná",J276,0)</f>
        <v>0</v>
      </c>
      <c r="BF276" s="233">
        <f>IF(N276="znížená",J276,0)</f>
        <v>0</v>
      </c>
      <c r="BG276" s="233">
        <f>IF(N276="zákl. prenesená",J276,0)</f>
        <v>0</v>
      </c>
      <c r="BH276" s="233">
        <f>IF(N276="zníž. prenesená",J276,0)</f>
        <v>0</v>
      </c>
      <c r="BI276" s="233">
        <f>IF(N276="nulová",J276,0)</f>
        <v>0</v>
      </c>
      <c r="BJ276" s="15" t="s">
        <v>144</v>
      </c>
      <c r="BK276" s="234">
        <f>ROUND(I276*H276,3)</f>
        <v>0</v>
      </c>
      <c r="BL276" s="15" t="s">
        <v>192</v>
      </c>
      <c r="BM276" s="232" t="s">
        <v>607</v>
      </c>
    </row>
    <row r="277" s="12" customFormat="1">
      <c r="B277" s="235"/>
      <c r="C277" s="236"/>
      <c r="D277" s="237" t="s">
        <v>146</v>
      </c>
      <c r="E277" s="238" t="s">
        <v>1</v>
      </c>
      <c r="F277" s="239" t="s">
        <v>608</v>
      </c>
      <c r="G277" s="236"/>
      <c r="H277" s="240">
        <v>14.779999999999999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AT277" s="246" t="s">
        <v>146</v>
      </c>
      <c r="AU277" s="246" t="s">
        <v>144</v>
      </c>
      <c r="AV277" s="12" t="s">
        <v>144</v>
      </c>
      <c r="AW277" s="12" t="s">
        <v>30</v>
      </c>
      <c r="AX277" s="12" t="s">
        <v>83</v>
      </c>
      <c r="AY277" s="246" t="s">
        <v>135</v>
      </c>
    </row>
    <row r="278" s="1" customFormat="1" ht="36" customHeight="1">
      <c r="B278" s="36"/>
      <c r="C278" s="222" t="s">
        <v>609</v>
      </c>
      <c r="D278" s="222" t="s">
        <v>138</v>
      </c>
      <c r="E278" s="223" t="s">
        <v>610</v>
      </c>
      <c r="F278" s="224" t="s">
        <v>611</v>
      </c>
      <c r="G278" s="225" t="s">
        <v>141</v>
      </c>
      <c r="H278" s="226">
        <v>14.779999999999999</v>
      </c>
      <c r="I278" s="227"/>
      <c r="J278" s="226">
        <f>ROUND(I278*H278,3)</f>
        <v>0</v>
      </c>
      <c r="K278" s="224" t="s">
        <v>142</v>
      </c>
      <c r="L278" s="41"/>
      <c r="M278" s="228" t="s">
        <v>1</v>
      </c>
      <c r="N278" s="229" t="s">
        <v>41</v>
      </c>
      <c r="O278" s="84"/>
      <c r="P278" s="230">
        <f>O278*H278</f>
        <v>0</v>
      </c>
      <c r="Q278" s="230">
        <v>0.00021000000000000001</v>
      </c>
      <c r="R278" s="230">
        <f>Q278*H278</f>
        <v>0.0031037999999999999</v>
      </c>
      <c r="S278" s="230">
        <v>0</v>
      </c>
      <c r="T278" s="231">
        <f>S278*H278</f>
        <v>0</v>
      </c>
      <c r="AR278" s="232" t="s">
        <v>192</v>
      </c>
      <c r="AT278" s="232" t="s">
        <v>138</v>
      </c>
      <c r="AU278" s="232" t="s">
        <v>144</v>
      </c>
      <c r="AY278" s="15" t="s">
        <v>135</v>
      </c>
      <c r="BE278" s="233">
        <f>IF(N278="základná",J278,0)</f>
        <v>0</v>
      </c>
      <c r="BF278" s="233">
        <f>IF(N278="znížená",J278,0)</f>
        <v>0</v>
      </c>
      <c r="BG278" s="233">
        <f>IF(N278="zákl. prenesená",J278,0)</f>
        <v>0</v>
      </c>
      <c r="BH278" s="233">
        <f>IF(N278="zníž. prenesená",J278,0)</f>
        <v>0</v>
      </c>
      <c r="BI278" s="233">
        <f>IF(N278="nulová",J278,0)</f>
        <v>0</v>
      </c>
      <c r="BJ278" s="15" t="s">
        <v>144</v>
      </c>
      <c r="BK278" s="234">
        <f>ROUND(I278*H278,3)</f>
        <v>0</v>
      </c>
      <c r="BL278" s="15" t="s">
        <v>192</v>
      </c>
      <c r="BM278" s="232" t="s">
        <v>612</v>
      </c>
    </row>
    <row r="279" s="11" customFormat="1" ht="25.92" customHeight="1">
      <c r="B279" s="206"/>
      <c r="C279" s="207"/>
      <c r="D279" s="208" t="s">
        <v>74</v>
      </c>
      <c r="E279" s="209" t="s">
        <v>184</v>
      </c>
      <c r="F279" s="209" t="s">
        <v>613</v>
      </c>
      <c r="G279" s="207"/>
      <c r="H279" s="207"/>
      <c r="I279" s="210"/>
      <c r="J279" s="211">
        <f>BK279</f>
        <v>0</v>
      </c>
      <c r="K279" s="207"/>
      <c r="L279" s="212"/>
      <c r="M279" s="213"/>
      <c r="N279" s="214"/>
      <c r="O279" s="214"/>
      <c r="P279" s="215">
        <f>P280</f>
        <v>0</v>
      </c>
      <c r="Q279" s="214"/>
      <c r="R279" s="215">
        <f>R280</f>
        <v>0.01197</v>
      </c>
      <c r="S279" s="214"/>
      <c r="T279" s="216">
        <f>T280</f>
        <v>0</v>
      </c>
      <c r="AR279" s="217" t="s">
        <v>136</v>
      </c>
      <c r="AT279" s="218" t="s">
        <v>74</v>
      </c>
      <c r="AU279" s="218" t="s">
        <v>75</v>
      </c>
      <c r="AY279" s="217" t="s">
        <v>135</v>
      </c>
      <c r="BK279" s="219">
        <f>BK280</f>
        <v>0</v>
      </c>
    </row>
    <row r="280" s="11" customFormat="1" ht="22.8" customHeight="1">
      <c r="B280" s="206"/>
      <c r="C280" s="207"/>
      <c r="D280" s="208" t="s">
        <v>74</v>
      </c>
      <c r="E280" s="220" t="s">
        <v>614</v>
      </c>
      <c r="F280" s="220" t="s">
        <v>615</v>
      </c>
      <c r="G280" s="207"/>
      <c r="H280" s="207"/>
      <c r="I280" s="210"/>
      <c r="J280" s="221">
        <f>BK280</f>
        <v>0</v>
      </c>
      <c r="K280" s="207"/>
      <c r="L280" s="212"/>
      <c r="M280" s="213"/>
      <c r="N280" s="214"/>
      <c r="O280" s="214"/>
      <c r="P280" s="215">
        <f>SUM(P281:P309)</f>
        <v>0</v>
      </c>
      <c r="Q280" s="214"/>
      <c r="R280" s="215">
        <f>SUM(R281:R309)</f>
        <v>0.01197</v>
      </c>
      <c r="S280" s="214"/>
      <c r="T280" s="216">
        <f>SUM(T281:T309)</f>
        <v>0</v>
      </c>
      <c r="AR280" s="217" t="s">
        <v>136</v>
      </c>
      <c r="AT280" s="218" t="s">
        <v>74</v>
      </c>
      <c r="AU280" s="218" t="s">
        <v>83</v>
      </c>
      <c r="AY280" s="217" t="s">
        <v>135</v>
      </c>
      <c r="BK280" s="219">
        <f>SUM(BK281:BK309)</f>
        <v>0</v>
      </c>
    </row>
    <row r="281" s="1" customFormat="1" ht="16.5" customHeight="1">
      <c r="B281" s="36"/>
      <c r="C281" s="222" t="s">
        <v>616</v>
      </c>
      <c r="D281" s="222" t="s">
        <v>138</v>
      </c>
      <c r="E281" s="223" t="s">
        <v>617</v>
      </c>
      <c r="F281" s="224" t="s">
        <v>618</v>
      </c>
      <c r="G281" s="225" t="s">
        <v>329</v>
      </c>
      <c r="H281" s="226">
        <v>1</v>
      </c>
      <c r="I281" s="227"/>
      <c r="J281" s="226">
        <f>ROUND(I281*H281,3)</f>
        <v>0</v>
      </c>
      <c r="K281" s="224" t="s">
        <v>1</v>
      </c>
      <c r="L281" s="41"/>
      <c r="M281" s="228" t="s">
        <v>1</v>
      </c>
      <c r="N281" s="229" t="s">
        <v>41</v>
      </c>
      <c r="O281" s="84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AR281" s="232" t="s">
        <v>427</v>
      </c>
      <c r="AT281" s="232" t="s">
        <v>138</v>
      </c>
      <c r="AU281" s="232" t="s">
        <v>144</v>
      </c>
      <c r="AY281" s="15" t="s">
        <v>135</v>
      </c>
      <c r="BE281" s="233">
        <f>IF(N281="základná",J281,0)</f>
        <v>0</v>
      </c>
      <c r="BF281" s="233">
        <f>IF(N281="znížená",J281,0)</f>
        <v>0</v>
      </c>
      <c r="BG281" s="233">
        <f>IF(N281="zákl. prenesená",J281,0)</f>
        <v>0</v>
      </c>
      <c r="BH281" s="233">
        <f>IF(N281="zníž. prenesená",J281,0)</f>
        <v>0</v>
      </c>
      <c r="BI281" s="233">
        <f>IF(N281="nulová",J281,0)</f>
        <v>0</v>
      </c>
      <c r="BJ281" s="15" t="s">
        <v>144</v>
      </c>
      <c r="BK281" s="234">
        <f>ROUND(I281*H281,3)</f>
        <v>0</v>
      </c>
      <c r="BL281" s="15" t="s">
        <v>427</v>
      </c>
      <c r="BM281" s="232" t="s">
        <v>619</v>
      </c>
    </row>
    <row r="282" s="1" customFormat="1" ht="24" customHeight="1">
      <c r="B282" s="36"/>
      <c r="C282" s="222" t="s">
        <v>620</v>
      </c>
      <c r="D282" s="222" t="s">
        <v>138</v>
      </c>
      <c r="E282" s="223" t="s">
        <v>621</v>
      </c>
      <c r="F282" s="224" t="s">
        <v>622</v>
      </c>
      <c r="G282" s="225" t="s">
        <v>329</v>
      </c>
      <c r="H282" s="226">
        <v>1</v>
      </c>
      <c r="I282" s="227"/>
      <c r="J282" s="226">
        <f>ROUND(I282*H282,3)</f>
        <v>0</v>
      </c>
      <c r="K282" s="224" t="s">
        <v>1</v>
      </c>
      <c r="L282" s="41"/>
      <c r="M282" s="228" t="s">
        <v>1</v>
      </c>
      <c r="N282" s="229" t="s">
        <v>41</v>
      </c>
      <c r="O282" s="84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32" t="s">
        <v>427</v>
      </c>
      <c r="AT282" s="232" t="s">
        <v>138</v>
      </c>
      <c r="AU282" s="232" t="s">
        <v>144</v>
      </c>
      <c r="AY282" s="15" t="s">
        <v>135</v>
      </c>
      <c r="BE282" s="233">
        <f>IF(N282="základná",J282,0)</f>
        <v>0</v>
      </c>
      <c r="BF282" s="233">
        <f>IF(N282="znížená",J282,0)</f>
        <v>0</v>
      </c>
      <c r="BG282" s="233">
        <f>IF(N282="zákl. prenesená",J282,0)</f>
        <v>0</v>
      </c>
      <c r="BH282" s="233">
        <f>IF(N282="zníž. prenesená",J282,0)</f>
        <v>0</v>
      </c>
      <c r="BI282" s="233">
        <f>IF(N282="nulová",J282,0)</f>
        <v>0</v>
      </c>
      <c r="BJ282" s="15" t="s">
        <v>144</v>
      </c>
      <c r="BK282" s="234">
        <f>ROUND(I282*H282,3)</f>
        <v>0</v>
      </c>
      <c r="BL282" s="15" t="s">
        <v>427</v>
      </c>
      <c r="BM282" s="232" t="s">
        <v>623</v>
      </c>
    </row>
    <row r="283" s="1" customFormat="1" ht="16.5" customHeight="1">
      <c r="B283" s="36"/>
      <c r="C283" s="222" t="s">
        <v>624</v>
      </c>
      <c r="D283" s="222" t="s">
        <v>138</v>
      </c>
      <c r="E283" s="223" t="s">
        <v>625</v>
      </c>
      <c r="F283" s="224" t="s">
        <v>626</v>
      </c>
      <c r="G283" s="225" t="s">
        <v>627</v>
      </c>
      <c r="H283" s="226">
        <v>3</v>
      </c>
      <c r="I283" s="227"/>
      <c r="J283" s="226">
        <f>ROUND(I283*H283,3)</f>
        <v>0</v>
      </c>
      <c r="K283" s="224" t="s">
        <v>1</v>
      </c>
      <c r="L283" s="41"/>
      <c r="M283" s="228" t="s">
        <v>1</v>
      </c>
      <c r="N283" s="229" t="s">
        <v>41</v>
      </c>
      <c r="O283" s="84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32" t="s">
        <v>427</v>
      </c>
      <c r="AT283" s="232" t="s">
        <v>138</v>
      </c>
      <c r="AU283" s="232" t="s">
        <v>144</v>
      </c>
      <c r="AY283" s="15" t="s">
        <v>135</v>
      </c>
      <c r="BE283" s="233">
        <f>IF(N283="základná",J283,0)</f>
        <v>0</v>
      </c>
      <c r="BF283" s="233">
        <f>IF(N283="znížená",J283,0)</f>
        <v>0</v>
      </c>
      <c r="BG283" s="233">
        <f>IF(N283="zákl. prenesená",J283,0)</f>
        <v>0</v>
      </c>
      <c r="BH283" s="233">
        <f>IF(N283="zníž. prenesená",J283,0)</f>
        <v>0</v>
      </c>
      <c r="BI283" s="233">
        <f>IF(N283="nulová",J283,0)</f>
        <v>0</v>
      </c>
      <c r="BJ283" s="15" t="s">
        <v>144</v>
      </c>
      <c r="BK283" s="234">
        <f>ROUND(I283*H283,3)</f>
        <v>0</v>
      </c>
      <c r="BL283" s="15" t="s">
        <v>427</v>
      </c>
      <c r="BM283" s="232" t="s">
        <v>628</v>
      </c>
    </row>
    <row r="284" s="1" customFormat="1" ht="24" customHeight="1">
      <c r="B284" s="36"/>
      <c r="C284" s="222" t="s">
        <v>629</v>
      </c>
      <c r="D284" s="222" t="s">
        <v>138</v>
      </c>
      <c r="E284" s="223" t="s">
        <v>630</v>
      </c>
      <c r="F284" s="224" t="s">
        <v>631</v>
      </c>
      <c r="G284" s="225" t="s">
        <v>152</v>
      </c>
      <c r="H284" s="226">
        <v>12</v>
      </c>
      <c r="I284" s="227"/>
      <c r="J284" s="226">
        <f>ROUND(I284*H284,3)</f>
        <v>0</v>
      </c>
      <c r="K284" s="224" t="s">
        <v>142</v>
      </c>
      <c r="L284" s="41"/>
      <c r="M284" s="228" t="s">
        <v>1</v>
      </c>
      <c r="N284" s="229" t="s">
        <v>41</v>
      </c>
      <c r="O284" s="84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AR284" s="232" t="s">
        <v>427</v>
      </c>
      <c r="AT284" s="232" t="s">
        <v>138</v>
      </c>
      <c r="AU284" s="232" t="s">
        <v>144</v>
      </c>
      <c r="AY284" s="15" t="s">
        <v>135</v>
      </c>
      <c r="BE284" s="233">
        <f>IF(N284="základná",J284,0)</f>
        <v>0</v>
      </c>
      <c r="BF284" s="233">
        <f>IF(N284="znížená",J284,0)</f>
        <v>0</v>
      </c>
      <c r="BG284" s="233">
        <f>IF(N284="zákl. prenesená",J284,0)</f>
        <v>0</v>
      </c>
      <c r="BH284" s="233">
        <f>IF(N284="zníž. prenesená",J284,0)</f>
        <v>0</v>
      </c>
      <c r="BI284" s="233">
        <f>IF(N284="nulová",J284,0)</f>
        <v>0</v>
      </c>
      <c r="BJ284" s="15" t="s">
        <v>144</v>
      </c>
      <c r="BK284" s="234">
        <f>ROUND(I284*H284,3)</f>
        <v>0</v>
      </c>
      <c r="BL284" s="15" t="s">
        <v>427</v>
      </c>
      <c r="BM284" s="232" t="s">
        <v>632</v>
      </c>
    </row>
    <row r="285" s="1" customFormat="1" ht="16.5" customHeight="1">
      <c r="B285" s="36"/>
      <c r="C285" s="247" t="s">
        <v>633</v>
      </c>
      <c r="D285" s="247" t="s">
        <v>184</v>
      </c>
      <c r="E285" s="248" t="s">
        <v>634</v>
      </c>
      <c r="F285" s="249" t="s">
        <v>635</v>
      </c>
      <c r="G285" s="250" t="s">
        <v>152</v>
      </c>
      <c r="H285" s="251">
        <v>12</v>
      </c>
      <c r="I285" s="252"/>
      <c r="J285" s="251">
        <f>ROUND(I285*H285,3)</f>
        <v>0</v>
      </c>
      <c r="K285" s="249" t="s">
        <v>142</v>
      </c>
      <c r="L285" s="253"/>
      <c r="M285" s="254" t="s">
        <v>1</v>
      </c>
      <c r="N285" s="255" t="s">
        <v>41</v>
      </c>
      <c r="O285" s="84"/>
      <c r="P285" s="230">
        <f>O285*H285</f>
        <v>0</v>
      </c>
      <c r="Q285" s="230">
        <v>0.00011</v>
      </c>
      <c r="R285" s="230">
        <f>Q285*H285</f>
        <v>0.00132</v>
      </c>
      <c r="S285" s="230">
        <v>0</v>
      </c>
      <c r="T285" s="231">
        <f>S285*H285</f>
        <v>0</v>
      </c>
      <c r="AR285" s="232" t="s">
        <v>636</v>
      </c>
      <c r="AT285" s="232" t="s">
        <v>184</v>
      </c>
      <c r="AU285" s="232" t="s">
        <v>144</v>
      </c>
      <c r="AY285" s="15" t="s">
        <v>135</v>
      </c>
      <c r="BE285" s="233">
        <f>IF(N285="základná",J285,0)</f>
        <v>0</v>
      </c>
      <c r="BF285" s="233">
        <f>IF(N285="znížená",J285,0)</f>
        <v>0</v>
      </c>
      <c r="BG285" s="233">
        <f>IF(N285="zákl. prenesená",J285,0)</f>
        <v>0</v>
      </c>
      <c r="BH285" s="233">
        <f>IF(N285="zníž. prenesená",J285,0)</f>
        <v>0</v>
      </c>
      <c r="BI285" s="233">
        <f>IF(N285="nulová",J285,0)</f>
        <v>0</v>
      </c>
      <c r="BJ285" s="15" t="s">
        <v>144</v>
      </c>
      <c r="BK285" s="234">
        <f>ROUND(I285*H285,3)</f>
        <v>0</v>
      </c>
      <c r="BL285" s="15" t="s">
        <v>636</v>
      </c>
      <c r="BM285" s="232" t="s">
        <v>637</v>
      </c>
    </row>
    <row r="286" s="1" customFormat="1" ht="16.5" customHeight="1">
      <c r="B286" s="36"/>
      <c r="C286" s="222" t="s">
        <v>638</v>
      </c>
      <c r="D286" s="222" t="s">
        <v>138</v>
      </c>
      <c r="E286" s="223" t="s">
        <v>639</v>
      </c>
      <c r="F286" s="224" t="s">
        <v>640</v>
      </c>
      <c r="G286" s="225" t="s">
        <v>181</v>
      </c>
      <c r="H286" s="226">
        <v>3</v>
      </c>
      <c r="I286" s="227"/>
      <c r="J286" s="226">
        <f>ROUND(I286*H286,3)</f>
        <v>0</v>
      </c>
      <c r="K286" s="224" t="s">
        <v>142</v>
      </c>
      <c r="L286" s="41"/>
      <c r="M286" s="228" t="s">
        <v>1</v>
      </c>
      <c r="N286" s="229" t="s">
        <v>41</v>
      </c>
      <c r="O286" s="84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AR286" s="232" t="s">
        <v>427</v>
      </c>
      <c r="AT286" s="232" t="s">
        <v>138</v>
      </c>
      <c r="AU286" s="232" t="s">
        <v>144</v>
      </c>
      <c r="AY286" s="15" t="s">
        <v>135</v>
      </c>
      <c r="BE286" s="233">
        <f>IF(N286="základná",J286,0)</f>
        <v>0</v>
      </c>
      <c r="BF286" s="233">
        <f>IF(N286="znížená",J286,0)</f>
        <v>0</v>
      </c>
      <c r="BG286" s="233">
        <f>IF(N286="zákl. prenesená",J286,0)</f>
        <v>0</v>
      </c>
      <c r="BH286" s="233">
        <f>IF(N286="zníž. prenesená",J286,0)</f>
        <v>0</v>
      </c>
      <c r="BI286" s="233">
        <f>IF(N286="nulová",J286,0)</f>
        <v>0</v>
      </c>
      <c r="BJ286" s="15" t="s">
        <v>144</v>
      </c>
      <c r="BK286" s="234">
        <f>ROUND(I286*H286,3)</f>
        <v>0</v>
      </c>
      <c r="BL286" s="15" t="s">
        <v>427</v>
      </c>
      <c r="BM286" s="232" t="s">
        <v>641</v>
      </c>
    </row>
    <row r="287" s="1" customFormat="1" ht="24" customHeight="1">
      <c r="B287" s="36"/>
      <c r="C287" s="247" t="s">
        <v>642</v>
      </c>
      <c r="D287" s="247" t="s">
        <v>184</v>
      </c>
      <c r="E287" s="248" t="s">
        <v>643</v>
      </c>
      <c r="F287" s="249" t="s">
        <v>644</v>
      </c>
      <c r="G287" s="250" t="s">
        <v>181</v>
      </c>
      <c r="H287" s="251">
        <v>3</v>
      </c>
      <c r="I287" s="252"/>
      <c r="J287" s="251">
        <f>ROUND(I287*H287,3)</f>
        <v>0</v>
      </c>
      <c r="K287" s="249" t="s">
        <v>142</v>
      </c>
      <c r="L287" s="253"/>
      <c r="M287" s="254" t="s">
        <v>1</v>
      </c>
      <c r="N287" s="255" t="s">
        <v>41</v>
      </c>
      <c r="O287" s="84"/>
      <c r="P287" s="230">
        <f>O287*H287</f>
        <v>0</v>
      </c>
      <c r="Q287" s="230">
        <v>3.0000000000000001E-05</v>
      </c>
      <c r="R287" s="230">
        <f>Q287*H287</f>
        <v>9.0000000000000006E-05</v>
      </c>
      <c r="S287" s="230">
        <v>0</v>
      </c>
      <c r="T287" s="231">
        <f>S287*H287</f>
        <v>0</v>
      </c>
      <c r="AR287" s="232" t="s">
        <v>636</v>
      </c>
      <c r="AT287" s="232" t="s">
        <v>184</v>
      </c>
      <c r="AU287" s="232" t="s">
        <v>144</v>
      </c>
      <c r="AY287" s="15" t="s">
        <v>135</v>
      </c>
      <c r="BE287" s="233">
        <f>IF(N287="základná",J287,0)</f>
        <v>0</v>
      </c>
      <c r="BF287" s="233">
        <f>IF(N287="znížená",J287,0)</f>
        <v>0</v>
      </c>
      <c r="BG287" s="233">
        <f>IF(N287="zákl. prenesená",J287,0)</f>
        <v>0</v>
      </c>
      <c r="BH287" s="233">
        <f>IF(N287="zníž. prenesená",J287,0)</f>
        <v>0</v>
      </c>
      <c r="BI287" s="233">
        <f>IF(N287="nulová",J287,0)</f>
        <v>0</v>
      </c>
      <c r="BJ287" s="15" t="s">
        <v>144</v>
      </c>
      <c r="BK287" s="234">
        <f>ROUND(I287*H287,3)</f>
        <v>0</v>
      </c>
      <c r="BL287" s="15" t="s">
        <v>636</v>
      </c>
      <c r="BM287" s="232" t="s">
        <v>645</v>
      </c>
    </row>
    <row r="288" s="1" customFormat="1" ht="24" customHeight="1">
      <c r="B288" s="36"/>
      <c r="C288" s="222" t="s">
        <v>646</v>
      </c>
      <c r="D288" s="222" t="s">
        <v>138</v>
      </c>
      <c r="E288" s="223" t="s">
        <v>647</v>
      </c>
      <c r="F288" s="224" t="s">
        <v>648</v>
      </c>
      <c r="G288" s="225" t="s">
        <v>181</v>
      </c>
      <c r="H288" s="226">
        <v>9</v>
      </c>
      <c r="I288" s="227"/>
      <c r="J288" s="226">
        <f>ROUND(I288*H288,3)</f>
        <v>0</v>
      </c>
      <c r="K288" s="224" t="s">
        <v>142</v>
      </c>
      <c r="L288" s="41"/>
      <c r="M288" s="228" t="s">
        <v>1</v>
      </c>
      <c r="N288" s="229" t="s">
        <v>41</v>
      </c>
      <c r="O288" s="84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AR288" s="232" t="s">
        <v>427</v>
      </c>
      <c r="AT288" s="232" t="s">
        <v>138</v>
      </c>
      <c r="AU288" s="232" t="s">
        <v>144</v>
      </c>
      <c r="AY288" s="15" t="s">
        <v>135</v>
      </c>
      <c r="BE288" s="233">
        <f>IF(N288="základná",J288,0)</f>
        <v>0</v>
      </c>
      <c r="BF288" s="233">
        <f>IF(N288="znížená",J288,0)</f>
        <v>0</v>
      </c>
      <c r="BG288" s="233">
        <f>IF(N288="zákl. prenesená",J288,0)</f>
        <v>0</v>
      </c>
      <c r="BH288" s="233">
        <f>IF(N288="zníž. prenesená",J288,0)</f>
        <v>0</v>
      </c>
      <c r="BI288" s="233">
        <f>IF(N288="nulová",J288,0)</f>
        <v>0</v>
      </c>
      <c r="BJ288" s="15" t="s">
        <v>144</v>
      </c>
      <c r="BK288" s="234">
        <f>ROUND(I288*H288,3)</f>
        <v>0</v>
      </c>
      <c r="BL288" s="15" t="s">
        <v>427</v>
      </c>
      <c r="BM288" s="232" t="s">
        <v>649</v>
      </c>
    </row>
    <row r="289" s="1" customFormat="1" ht="16.5" customHeight="1">
      <c r="B289" s="36"/>
      <c r="C289" s="247" t="s">
        <v>650</v>
      </c>
      <c r="D289" s="247" t="s">
        <v>184</v>
      </c>
      <c r="E289" s="248" t="s">
        <v>651</v>
      </c>
      <c r="F289" s="249" t="s">
        <v>652</v>
      </c>
      <c r="G289" s="250" t="s">
        <v>181</v>
      </c>
      <c r="H289" s="251">
        <v>6</v>
      </c>
      <c r="I289" s="252"/>
      <c r="J289" s="251">
        <f>ROUND(I289*H289,3)</f>
        <v>0</v>
      </c>
      <c r="K289" s="249" t="s">
        <v>142</v>
      </c>
      <c r="L289" s="253"/>
      <c r="M289" s="254" t="s">
        <v>1</v>
      </c>
      <c r="N289" s="255" t="s">
        <v>41</v>
      </c>
      <c r="O289" s="84"/>
      <c r="P289" s="230">
        <f>O289*H289</f>
        <v>0</v>
      </c>
      <c r="Q289" s="230">
        <v>3.0000000000000001E-05</v>
      </c>
      <c r="R289" s="230">
        <f>Q289*H289</f>
        <v>0.00018000000000000001</v>
      </c>
      <c r="S289" s="230">
        <v>0</v>
      </c>
      <c r="T289" s="231">
        <f>S289*H289</f>
        <v>0</v>
      </c>
      <c r="AR289" s="232" t="s">
        <v>636</v>
      </c>
      <c r="AT289" s="232" t="s">
        <v>184</v>
      </c>
      <c r="AU289" s="232" t="s">
        <v>144</v>
      </c>
      <c r="AY289" s="15" t="s">
        <v>135</v>
      </c>
      <c r="BE289" s="233">
        <f>IF(N289="základná",J289,0)</f>
        <v>0</v>
      </c>
      <c r="BF289" s="233">
        <f>IF(N289="znížená",J289,0)</f>
        <v>0</v>
      </c>
      <c r="BG289" s="233">
        <f>IF(N289="zákl. prenesená",J289,0)</f>
        <v>0</v>
      </c>
      <c r="BH289" s="233">
        <f>IF(N289="zníž. prenesená",J289,0)</f>
        <v>0</v>
      </c>
      <c r="BI289" s="233">
        <f>IF(N289="nulová",J289,0)</f>
        <v>0</v>
      </c>
      <c r="BJ289" s="15" t="s">
        <v>144</v>
      </c>
      <c r="BK289" s="234">
        <f>ROUND(I289*H289,3)</f>
        <v>0</v>
      </c>
      <c r="BL289" s="15" t="s">
        <v>636</v>
      </c>
      <c r="BM289" s="232" t="s">
        <v>653</v>
      </c>
    </row>
    <row r="290" s="1" customFormat="1" ht="16.5" customHeight="1">
      <c r="B290" s="36"/>
      <c r="C290" s="247" t="s">
        <v>654</v>
      </c>
      <c r="D290" s="247" t="s">
        <v>184</v>
      </c>
      <c r="E290" s="248" t="s">
        <v>655</v>
      </c>
      <c r="F290" s="249" t="s">
        <v>656</v>
      </c>
      <c r="G290" s="250" t="s">
        <v>181</v>
      </c>
      <c r="H290" s="251">
        <v>3</v>
      </c>
      <c r="I290" s="252"/>
      <c r="J290" s="251">
        <f>ROUND(I290*H290,3)</f>
        <v>0</v>
      </c>
      <c r="K290" s="249" t="s">
        <v>142</v>
      </c>
      <c r="L290" s="253"/>
      <c r="M290" s="254" t="s">
        <v>1</v>
      </c>
      <c r="N290" s="255" t="s">
        <v>41</v>
      </c>
      <c r="O290" s="84"/>
      <c r="P290" s="230">
        <f>O290*H290</f>
        <v>0</v>
      </c>
      <c r="Q290" s="230">
        <v>3.0000000000000001E-05</v>
      </c>
      <c r="R290" s="230">
        <f>Q290*H290</f>
        <v>9.0000000000000006E-05</v>
      </c>
      <c r="S290" s="230">
        <v>0</v>
      </c>
      <c r="T290" s="231">
        <f>S290*H290</f>
        <v>0</v>
      </c>
      <c r="AR290" s="232" t="s">
        <v>636</v>
      </c>
      <c r="AT290" s="232" t="s">
        <v>184</v>
      </c>
      <c r="AU290" s="232" t="s">
        <v>144</v>
      </c>
      <c r="AY290" s="15" t="s">
        <v>135</v>
      </c>
      <c r="BE290" s="233">
        <f>IF(N290="základná",J290,0)</f>
        <v>0</v>
      </c>
      <c r="BF290" s="233">
        <f>IF(N290="znížená",J290,0)</f>
        <v>0</v>
      </c>
      <c r="BG290" s="233">
        <f>IF(N290="zákl. prenesená",J290,0)</f>
        <v>0</v>
      </c>
      <c r="BH290" s="233">
        <f>IF(N290="zníž. prenesená",J290,0)</f>
        <v>0</v>
      </c>
      <c r="BI290" s="233">
        <f>IF(N290="nulová",J290,0)</f>
        <v>0</v>
      </c>
      <c r="BJ290" s="15" t="s">
        <v>144</v>
      </c>
      <c r="BK290" s="234">
        <f>ROUND(I290*H290,3)</f>
        <v>0</v>
      </c>
      <c r="BL290" s="15" t="s">
        <v>636</v>
      </c>
      <c r="BM290" s="232" t="s">
        <v>657</v>
      </c>
    </row>
    <row r="291" s="1" customFormat="1" ht="24" customHeight="1">
      <c r="B291" s="36"/>
      <c r="C291" s="222" t="s">
        <v>658</v>
      </c>
      <c r="D291" s="222" t="s">
        <v>138</v>
      </c>
      <c r="E291" s="223" t="s">
        <v>659</v>
      </c>
      <c r="F291" s="224" t="s">
        <v>660</v>
      </c>
      <c r="G291" s="225" t="s">
        <v>181</v>
      </c>
      <c r="H291" s="226">
        <v>6</v>
      </c>
      <c r="I291" s="227"/>
      <c r="J291" s="226">
        <f>ROUND(I291*H291,3)</f>
        <v>0</v>
      </c>
      <c r="K291" s="224" t="s">
        <v>142</v>
      </c>
      <c r="L291" s="41"/>
      <c r="M291" s="228" t="s">
        <v>1</v>
      </c>
      <c r="N291" s="229" t="s">
        <v>41</v>
      </c>
      <c r="O291" s="84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32" t="s">
        <v>427</v>
      </c>
      <c r="AT291" s="232" t="s">
        <v>138</v>
      </c>
      <c r="AU291" s="232" t="s">
        <v>144</v>
      </c>
      <c r="AY291" s="15" t="s">
        <v>135</v>
      </c>
      <c r="BE291" s="233">
        <f>IF(N291="základná",J291,0)</f>
        <v>0</v>
      </c>
      <c r="BF291" s="233">
        <f>IF(N291="znížená",J291,0)</f>
        <v>0</v>
      </c>
      <c r="BG291" s="233">
        <f>IF(N291="zákl. prenesená",J291,0)</f>
        <v>0</v>
      </c>
      <c r="BH291" s="233">
        <f>IF(N291="zníž. prenesená",J291,0)</f>
        <v>0</v>
      </c>
      <c r="BI291" s="233">
        <f>IF(N291="nulová",J291,0)</f>
        <v>0</v>
      </c>
      <c r="BJ291" s="15" t="s">
        <v>144</v>
      </c>
      <c r="BK291" s="234">
        <f>ROUND(I291*H291,3)</f>
        <v>0</v>
      </c>
      <c r="BL291" s="15" t="s">
        <v>427</v>
      </c>
      <c r="BM291" s="232" t="s">
        <v>661</v>
      </c>
    </row>
    <row r="292" s="1" customFormat="1" ht="16.5" customHeight="1">
      <c r="B292" s="36"/>
      <c r="C292" s="247" t="s">
        <v>662</v>
      </c>
      <c r="D292" s="247" t="s">
        <v>184</v>
      </c>
      <c r="E292" s="248" t="s">
        <v>663</v>
      </c>
      <c r="F292" s="249" t="s">
        <v>664</v>
      </c>
      <c r="G292" s="250" t="s">
        <v>181</v>
      </c>
      <c r="H292" s="251">
        <v>6</v>
      </c>
      <c r="I292" s="252"/>
      <c r="J292" s="251">
        <f>ROUND(I292*H292,3)</f>
        <v>0</v>
      </c>
      <c r="K292" s="249" t="s">
        <v>142</v>
      </c>
      <c r="L292" s="253"/>
      <c r="M292" s="254" t="s">
        <v>1</v>
      </c>
      <c r="N292" s="255" t="s">
        <v>41</v>
      </c>
      <c r="O292" s="84"/>
      <c r="P292" s="230">
        <f>O292*H292</f>
        <v>0</v>
      </c>
      <c r="Q292" s="230">
        <v>3.0000000000000001E-05</v>
      </c>
      <c r="R292" s="230">
        <f>Q292*H292</f>
        <v>0.00018000000000000001</v>
      </c>
      <c r="S292" s="230">
        <v>0</v>
      </c>
      <c r="T292" s="231">
        <f>S292*H292</f>
        <v>0</v>
      </c>
      <c r="AR292" s="232" t="s">
        <v>636</v>
      </c>
      <c r="AT292" s="232" t="s">
        <v>184</v>
      </c>
      <c r="AU292" s="232" t="s">
        <v>144</v>
      </c>
      <c r="AY292" s="15" t="s">
        <v>135</v>
      </c>
      <c r="BE292" s="233">
        <f>IF(N292="základná",J292,0)</f>
        <v>0</v>
      </c>
      <c r="BF292" s="233">
        <f>IF(N292="znížená",J292,0)</f>
        <v>0</v>
      </c>
      <c r="BG292" s="233">
        <f>IF(N292="zákl. prenesená",J292,0)</f>
        <v>0</v>
      </c>
      <c r="BH292" s="233">
        <f>IF(N292="zníž. prenesená",J292,0)</f>
        <v>0</v>
      </c>
      <c r="BI292" s="233">
        <f>IF(N292="nulová",J292,0)</f>
        <v>0</v>
      </c>
      <c r="BJ292" s="15" t="s">
        <v>144</v>
      </c>
      <c r="BK292" s="234">
        <f>ROUND(I292*H292,3)</f>
        <v>0</v>
      </c>
      <c r="BL292" s="15" t="s">
        <v>636</v>
      </c>
      <c r="BM292" s="232" t="s">
        <v>665</v>
      </c>
    </row>
    <row r="293" s="1" customFormat="1" ht="16.5" customHeight="1">
      <c r="B293" s="36"/>
      <c r="C293" s="222" t="s">
        <v>666</v>
      </c>
      <c r="D293" s="222" t="s">
        <v>138</v>
      </c>
      <c r="E293" s="223" t="s">
        <v>667</v>
      </c>
      <c r="F293" s="224" t="s">
        <v>668</v>
      </c>
      <c r="G293" s="225" t="s">
        <v>181</v>
      </c>
      <c r="H293" s="226">
        <v>1</v>
      </c>
      <c r="I293" s="227"/>
      <c r="J293" s="226">
        <f>ROUND(I293*H293,3)</f>
        <v>0</v>
      </c>
      <c r="K293" s="224" t="s">
        <v>142</v>
      </c>
      <c r="L293" s="41"/>
      <c r="M293" s="228" t="s">
        <v>1</v>
      </c>
      <c r="N293" s="229" t="s">
        <v>41</v>
      </c>
      <c r="O293" s="84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32" t="s">
        <v>427</v>
      </c>
      <c r="AT293" s="232" t="s">
        <v>138</v>
      </c>
      <c r="AU293" s="232" t="s">
        <v>144</v>
      </c>
      <c r="AY293" s="15" t="s">
        <v>135</v>
      </c>
      <c r="BE293" s="233">
        <f>IF(N293="základná",J293,0)</f>
        <v>0</v>
      </c>
      <c r="BF293" s="233">
        <f>IF(N293="znížená",J293,0)</f>
        <v>0</v>
      </c>
      <c r="BG293" s="233">
        <f>IF(N293="zákl. prenesená",J293,0)</f>
        <v>0</v>
      </c>
      <c r="BH293" s="233">
        <f>IF(N293="zníž. prenesená",J293,0)</f>
        <v>0</v>
      </c>
      <c r="BI293" s="233">
        <f>IF(N293="nulová",J293,0)</f>
        <v>0</v>
      </c>
      <c r="BJ293" s="15" t="s">
        <v>144</v>
      </c>
      <c r="BK293" s="234">
        <f>ROUND(I293*H293,3)</f>
        <v>0</v>
      </c>
      <c r="BL293" s="15" t="s">
        <v>427</v>
      </c>
      <c r="BM293" s="232" t="s">
        <v>669</v>
      </c>
    </row>
    <row r="294" s="1" customFormat="1" ht="16.5" customHeight="1">
      <c r="B294" s="36"/>
      <c r="C294" s="247" t="s">
        <v>670</v>
      </c>
      <c r="D294" s="247" t="s">
        <v>184</v>
      </c>
      <c r="E294" s="248" t="s">
        <v>671</v>
      </c>
      <c r="F294" s="249" t="s">
        <v>672</v>
      </c>
      <c r="G294" s="250" t="s">
        <v>181</v>
      </c>
      <c r="H294" s="251">
        <v>1</v>
      </c>
      <c r="I294" s="252"/>
      <c r="J294" s="251">
        <f>ROUND(I294*H294,3)</f>
        <v>0</v>
      </c>
      <c r="K294" s="249" t="s">
        <v>142</v>
      </c>
      <c r="L294" s="253"/>
      <c r="M294" s="254" t="s">
        <v>1</v>
      </c>
      <c r="N294" s="255" t="s">
        <v>41</v>
      </c>
      <c r="O294" s="84"/>
      <c r="P294" s="230">
        <f>O294*H294</f>
        <v>0</v>
      </c>
      <c r="Q294" s="230">
        <v>5.0000000000000002E-05</v>
      </c>
      <c r="R294" s="230">
        <f>Q294*H294</f>
        <v>5.0000000000000002E-05</v>
      </c>
      <c r="S294" s="230">
        <v>0</v>
      </c>
      <c r="T294" s="231">
        <f>S294*H294</f>
        <v>0</v>
      </c>
      <c r="AR294" s="232" t="s">
        <v>636</v>
      </c>
      <c r="AT294" s="232" t="s">
        <v>184</v>
      </c>
      <c r="AU294" s="232" t="s">
        <v>144</v>
      </c>
      <c r="AY294" s="15" t="s">
        <v>135</v>
      </c>
      <c r="BE294" s="233">
        <f>IF(N294="základná",J294,0)</f>
        <v>0</v>
      </c>
      <c r="BF294" s="233">
        <f>IF(N294="znížená",J294,0)</f>
        <v>0</v>
      </c>
      <c r="BG294" s="233">
        <f>IF(N294="zákl. prenesená",J294,0)</f>
        <v>0</v>
      </c>
      <c r="BH294" s="233">
        <f>IF(N294="zníž. prenesená",J294,0)</f>
        <v>0</v>
      </c>
      <c r="BI294" s="233">
        <f>IF(N294="nulová",J294,0)</f>
        <v>0</v>
      </c>
      <c r="BJ294" s="15" t="s">
        <v>144</v>
      </c>
      <c r="BK294" s="234">
        <f>ROUND(I294*H294,3)</f>
        <v>0</v>
      </c>
      <c r="BL294" s="15" t="s">
        <v>636</v>
      </c>
      <c r="BM294" s="232" t="s">
        <v>673</v>
      </c>
    </row>
    <row r="295" s="1" customFormat="1" ht="24" customHeight="1">
      <c r="B295" s="36"/>
      <c r="C295" s="222" t="s">
        <v>674</v>
      </c>
      <c r="D295" s="222" t="s">
        <v>138</v>
      </c>
      <c r="E295" s="223" t="s">
        <v>675</v>
      </c>
      <c r="F295" s="224" t="s">
        <v>676</v>
      </c>
      <c r="G295" s="225" t="s">
        <v>181</v>
      </c>
      <c r="H295" s="226">
        <v>2</v>
      </c>
      <c r="I295" s="227"/>
      <c r="J295" s="226">
        <f>ROUND(I295*H295,3)</f>
        <v>0</v>
      </c>
      <c r="K295" s="224" t="s">
        <v>142</v>
      </c>
      <c r="L295" s="41"/>
      <c r="M295" s="228" t="s">
        <v>1</v>
      </c>
      <c r="N295" s="229" t="s">
        <v>41</v>
      </c>
      <c r="O295" s="84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32" t="s">
        <v>427</v>
      </c>
      <c r="AT295" s="232" t="s">
        <v>138</v>
      </c>
      <c r="AU295" s="232" t="s">
        <v>144</v>
      </c>
      <c r="AY295" s="15" t="s">
        <v>135</v>
      </c>
      <c r="BE295" s="233">
        <f>IF(N295="základná",J295,0)</f>
        <v>0</v>
      </c>
      <c r="BF295" s="233">
        <f>IF(N295="znížená",J295,0)</f>
        <v>0</v>
      </c>
      <c r="BG295" s="233">
        <f>IF(N295="zákl. prenesená",J295,0)</f>
        <v>0</v>
      </c>
      <c r="BH295" s="233">
        <f>IF(N295="zníž. prenesená",J295,0)</f>
        <v>0</v>
      </c>
      <c r="BI295" s="233">
        <f>IF(N295="nulová",J295,0)</f>
        <v>0</v>
      </c>
      <c r="BJ295" s="15" t="s">
        <v>144</v>
      </c>
      <c r="BK295" s="234">
        <f>ROUND(I295*H295,3)</f>
        <v>0</v>
      </c>
      <c r="BL295" s="15" t="s">
        <v>427</v>
      </c>
      <c r="BM295" s="232" t="s">
        <v>677</v>
      </c>
    </row>
    <row r="296" s="1" customFormat="1" ht="16.5" customHeight="1">
      <c r="B296" s="36"/>
      <c r="C296" s="247" t="s">
        <v>678</v>
      </c>
      <c r="D296" s="247" t="s">
        <v>184</v>
      </c>
      <c r="E296" s="248" t="s">
        <v>679</v>
      </c>
      <c r="F296" s="249" t="s">
        <v>680</v>
      </c>
      <c r="G296" s="250" t="s">
        <v>181</v>
      </c>
      <c r="H296" s="251">
        <v>2</v>
      </c>
      <c r="I296" s="252"/>
      <c r="J296" s="251">
        <f>ROUND(I296*H296,3)</f>
        <v>0</v>
      </c>
      <c r="K296" s="249" t="s">
        <v>142</v>
      </c>
      <c r="L296" s="253"/>
      <c r="M296" s="254" t="s">
        <v>1</v>
      </c>
      <c r="N296" s="255" t="s">
        <v>41</v>
      </c>
      <c r="O296" s="84"/>
      <c r="P296" s="230">
        <f>O296*H296</f>
        <v>0</v>
      </c>
      <c r="Q296" s="230">
        <v>8.0000000000000007E-05</v>
      </c>
      <c r="R296" s="230">
        <f>Q296*H296</f>
        <v>0.00016000000000000001</v>
      </c>
      <c r="S296" s="230">
        <v>0</v>
      </c>
      <c r="T296" s="231">
        <f>S296*H296</f>
        <v>0</v>
      </c>
      <c r="AR296" s="232" t="s">
        <v>636</v>
      </c>
      <c r="AT296" s="232" t="s">
        <v>184</v>
      </c>
      <c r="AU296" s="232" t="s">
        <v>144</v>
      </c>
      <c r="AY296" s="15" t="s">
        <v>135</v>
      </c>
      <c r="BE296" s="233">
        <f>IF(N296="základná",J296,0)</f>
        <v>0</v>
      </c>
      <c r="BF296" s="233">
        <f>IF(N296="znížená",J296,0)</f>
        <v>0</v>
      </c>
      <c r="BG296" s="233">
        <f>IF(N296="zákl. prenesená",J296,0)</f>
        <v>0</v>
      </c>
      <c r="BH296" s="233">
        <f>IF(N296="zníž. prenesená",J296,0)</f>
        <v>0</v>
      </c>
      <c r="BI296" s="233">
        <f>IF(N296="nulová",J296,0)</f>
        <v>0</v>
      </c>
      <c r="BJ296" s="15" t="s">
        <v>144</v>
      </c>
      <c r="BK296" s="234">
        <f>ROUND(I296*H296,3)</f>
        <v>0</v>
      </c>
      <c r="BL296" s="15" t="s">
        <v>636</v>
      </c>
      <c r="BM296" s="232" t="s">
        <v>681</v>
      </c>
    </row>
    <row r="297" s="1" customFormat="1" ht="16.5" customHeight="1">
      <c r="B297" s="36"/>
      <c r="C297" s="222" t="s">
        <v>682</v>
      </c>
      <c r="D297" s="222" t="s">
        <v>138</v>
      </c>
      <c r="E297" s="223" t="s">
        <v>683</v>
      </c>
      <c r="F297" s="224" t="s">
        <v>684</v>
      </c>
      <c r="G297" s="225" t="s">
        <v>181</v>
      </c>
      <c r="H297" s="226">
        <v>1</v>
      </c>
      <c r="I297" s="227"/>
      <c r="J297" s="226">
        <f>ROUND(I297*H297,3)</f>
        <v>0</v>
      </c>
      <c r="K297" s="224" t="s">
        <v>142</v>
      </c>
      <c r="L297" s="41"/>
      <c r="M297" s="228" t="s">
        <v>1</v>
      </c>
      <c r="N297" s="229" t="s">
        <v>41</v>
      </c>
      <c r="O297" s="84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32" t="s">
        <v>427</v>
      </c>
      <c r="AT297" s="232" t="s">
        <v>138</v>
      </c>
      <c r="AU297" s="232" t="s">
        <v>144</v>
      </c>
      <c r="AY297" s="15" t="s">
        <v>135</v>
      </c>
      <c r="BE297" s="233">
        <f>IF(N297="základná",J297,0)</f>
        <v>0</v>
      </c>
      <c r="BF297" s="233">
        <f>IF(N297="znížená",J297,0)</f>
        <v>0</v>
      </c>
      <c r="BG297" s="233">
        <f>IF(N297="zákl. prenesená",J297,0)</f>
        <v>0</v>
      </c>
      <c r="BH297" s="233">
        <f>IF(N297="zníž. prenesená",J297,0)</f>
        <v>0</v>
      </c>
      <c r="BI297" s="233">
        <f>IF(N297="nulová",J297,0)</f>
        <v>0</v>
      </c>
      <c r="BJ297" s="15" t="s">
        <v>144</v>
      </c>
      <c r="BK297" s="234">
        <f>ROUND(I297*H297,3)</f>
        <v>0</v>
      </c>
      <c r="BL297" s="15" t="s">
        <v>427</v>
      </c>
      <c r="BM297" s="232" t="s">
        <v>685</v>
      </c>
    </row>
    <row r="298" s="1" customFormat="1" ht="24" customHeight="1">
      <c r="B298" s="36"/>
      <c r="C298" s="247" t="s">
        <v>686</v>
      </c>
      <c r="D298" s="247" t="s">
        <v>184</v>
      </c>
      <c r="E298" s="248" t="s">
        <v>687</v>
      </c>
      <c r="F298" s="249" t="s">
        <v>688</v>
      </c>
      <c r="G298" s="250" t="s">
        <v>181</v>
      </c>
      <c r="H298" s="251">
        <v>1</v>
      </c>
      <c r="I298" s="252"/>
      <c r="J298" s="251">
        <f>ROUND(I298*H298,3)</f>
        <v>0</v>
      </c>
      <c r="K298" s="249" t="s">
        <v>142</v>
      </c>
      <c r="L298" s="253"/>
      <c r="M298" s="254" t="s">
        <v>1</v>
      </c>
      <c r="N298" s="255" t="s">
        <v>41</v>
      </c>
      <c r="O298" s="84"/>
      <c r="P298" s="230">
        <f>O298*H298</f>
        <v>0</v>
      </c>
      <c r="Q298" s="230">
        <v>0.00016000000000000001</v>
      </c>
      <c r="R298" s="230">
        <f>Q298*H298</f>
        <v>0.00016000000000000001</v>
      </c>
      <c r="S298" s="230">
        <v>0</v>
      </c>
      <c r="T298" s="231">
        <f>S298*H298</f>
        <v>0</v>
      </c>
      <c r="AR298" s="232" t="s">
        <v>636</v>
      </c>
      <c r="AT298" s="232" t="s">
        <v>184</v>
      </c>
      <c r="AU298" s="232" t="s">
        <v>144</v>
      </c>
      <c r="AY298" s="15" t="s">
        <v>135</v>
      </c>
      <c r="BE298" s="233">
        <f>IF(N298="základná",J298,0)</f>
        <v>0</v>
      </c>
      <c r="BF298" s="233">
        <f>IF(N298="znížená",J298,0)</f>
        <v>0</v>
      </c>
      <c r="BG298" s="233">
        <f>IF(N298="zákl. prenesená",J298,0)</f>
        <v>0</v>
      </c>
      <c r="BH298" s="233">
        <f>IF(N298="zníž. prenesená",J298,0)</f>
        <v>0</v>
      </c>
      <c r="BI298" s="233">
        <f>IF(N298="nulová",J298,0)</f>
        <v>0</v>
      </c>
      <c r="BJ298" s="15" t="s">
        <v>144</v>
      </c>
      <c r="BK298" s="234">
        <f>ROUND(I298*H298,3)</f>
        <v>0</v>
      </c>
      <c r="BL298" s="15" t="s">
        <v>636</v>
      </c>
      <c r="BM298" s="232" t="s">
        <v>689</v>
      </c>
    </row>
    <row r="299" s="1" customFormat="1" ht="24" customHeight="1">
      <c r="B299" s="36"/>
      <c r="C299" s="222" t="s">
        <v>690</v>
      </c>
      <c r="D299" s="222" t="s">
        <v>138</v>
      </c>
      <c r="E299" s="223" t="s">
        <v>691</v>
      </c>
      <c r="F299" s="224" t="s">
        <v>692</v>
      </c>
      <c r="G299" s="225" t="s">
        <v>181</v>
      </c>
      <c r="H299" s="226">
        <v>1</v>
      </c>
      <c r="I299" s="227"/>
      <c r="J299" s="226">
        <f>ROUND(I299*H299,3)</f>
        <v>0</v>
      </c>
      <c r="K299" s="224" t="s">
        <v>142</v>
      </c>
      <c r="L299" s="41"/>
      <c r="M299" s="228" t="s">
        <v>1</v>
      </c>
      <c r="N299" s="229" t="s">
        <v>41</v>
      </c>
      <c r="O299" s="84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32" t="s">
        <v>427</v>
      </c>
      <c r="AT299" s="232" t="s">
        <v>138</v>
      </c>
      <c r="AU299" s="232" t="s">
        <v>144</v>
      </c>
      <c r="AY299" s="15" t="s">
        <v>135</v>
      </c>
      <c r="BE299" s="233">
        <f>IF(N299="základná",J299,0)</f>
        <v>0</v>
      </c>
      <c r="BF299" s="233">
        <f>IF(N299="znížená",J299,0)</f>
        <v>0</v>
      </c>
      <c r="BG299" s="233">
        <f>IF(N299="zákl. prenesená",J299,0)</f>
        <v>0</v>
      </c>
      <c r="BH299" s="233">
        <f>IF(N299="zníž. prenesená",J299,0)</f>
        <v>0</v>
      </c>
      <c r="BI299" s="233">
        <f>IF(N299="nulová",J299,0)</f>
        <v>0</v>
      </c>
      <c r="BJ299" s="15" t="s">
        <v>144</v>
      </c>
      <c r="BK299" s="234">
        <f>ROUND(I299*H299,3)</f>
        <v>0</v>
      </c>
      <c r="BL299" s="15" t="s">
        <v>427</v>
      </c>
      <c r="BM299" s="232" t="s">
        <v>693</v>
      </c>
    </row>
    <row r="300" s="1" customFormat="1" ht="24" customHeight="1">
      <c r="B300" s="36"/>
      <c r="C300" s="247" t="s">
        <v>694</v>
      </c>
      <c r="D300" s="247" t="s">
        <v>184</v>
      </c>
      <c r="E300" s="248" t="s">
        <v>695</v>
      </c>
      <c r="F300" s="249" t="s">
        <v>696</v>
      </c>
      <c r="G300" s="250" t="s">
        <v>181</v>
      </c>
      <c r="H300" s="251">
        <v>1</v>
      </c>
      <c r="I300" s="252"/>
      <c r="J300" s="251">
        <f>ROUND(I300*H300,3)</f>
        <v>0</v>
      </c>
      <c r="K300" s="249" t="s">
        <v>1</v>
      </c>
      <c r="L300" s="253"/>
      <c r="M300" s="254" t="s">
        <v>1</v>
      </c>
      <c r="N300" s="255" t="s">
        <v>41</v>
      </c>
      <c r="O300" s="84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32" t="s">
        <v>697</v>
      </c>
      <c r="AT300" s="232" t="s">
        <v>184</v>
      </c>
      <c r="AU300" s="232" t="s">
        <v>144</v>
      </c>
      <c r="AY300" s="15" t="s">
        <v>135</v>
      </c>
      <c r="BE300" s="233">
        <f>IF(N300="základná",J300,0)</f>
        <v>0</v>
      </c>
      <c r="BF300" s="233">
        <f>IF(N300="znížená",J300,0)</f>
        <v>0</v>
      </c>
      <c r="BG300" s="233">
        <f>IF(N300="zákl. prenesená",J300,0)</f>
        <v>0</v>
      </c>
      <c r="BH300" s="233">
        <f>IF(N300="zníž. prenesená",J300,0)</f>
        <v>0</v>
      </c>
      <c r="BI300" s="233">
        <f>IF(N300="nulová",J300,0)</f>
        <v>0</v>
      </c>
      <c r="BJ300" s="15" t="s">
        <v>144</v>
      </c>
      <c r="BK300" s="234">
        <f>ROUND(I300*H300,3)</f>
        <v>0</v>
      </c>
      <c r="BL300" s="15" t="s">
        <v>427</v>
      </c>
      <c r="BM300" s="232" t="s">
        <v>698</v>
      </c>
    </row>
    <row r="301" s="1" customFormat="1" ht="16.5" customHeight="1">
      <c r="B301" s="36"/>
      <c r="C301" s="222" t="s">
        <v>699</v>
      </c>
      <c r="D301" s="222" t="s">
        <v>138</v>
      </c>
      <c r="E301" s="223" t="s">
        <v>700</v>
      </c>
      <c r="F301" s="224" t="s">
        <v>701</v>
      </c>
      <c r="G301" s="225" t="s">
        <v>181</v>
      </c>
      <c r="H301" s="226">
        <v>2</v>
      </c>
      <c r="I301" s="227"/>
      <c r="J301" s="226">
        <f>ROUND(I301*H301,3)</f>
        <v>0</v>
      </c>
      <c r="K301" s="224" t="s">
        <v>142</v>
      </c>
      <c r="L301" s="41"/>
      <c r="M301" s="228" t="s">
        <v>1</v>
      </c>
      <c r="N301" s="229" t="s">
        <v>41</v>
      </c>
      <c r="O301" s="84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32" t="s">
        <v>427</v>
      </c>
      <c r="AT301" s="232" t="s">
        <v>138</v>
      </c>
      <c r="AU301" s="232" t="s">
        <v>144</v>
      </c>
      <c r="AY301" s="15" t="s">
        <v>135</v>
      </c>
      <c r="BE301" s="233">
        <f>IF(N301="základná",J301,0)</f>
        <v>0</v>
      </c>
      <c r="BF301" s="233">
        <f>IF(N301="znížená",J301,0)</f>
        <v>0</v>
      </c>
      <c r="BG301" s="233">
        <f>IF(N301="zákl. prenesená",J301,0)</f>
        <v>0</v>
      </c>
      <c r="BH301" s="233">
        <f>IF(N301="zníž. prenesená",J301,0)</f>
        <v>0</v>
      </c>
      <c r="BI301" s="233">
        <f>IF(N301="nulová",J301,0)</f>
        <v>0</v>
      </c>
      <c r="BJ301" s="15" t="s">
        <v>144</v>
      </c>
      <c r="BK301" s="234">
        <f>ROUND(I301*H301,3)</f>
        <v>0</v>
      </c>
      <c r="BL301" s="15" t="s">
        <v>427</v>
      </c>
      <c r="BM301" s="232" t="s">
        <v>702</v>
      </c>
    </row>
    <row r="302" s="1" customFormat="1" ht="16.5" customHeight="1">
      <c r="B302" s="36"/>
      <c r="C302" s="247" t="s">
        <v>703</v>
      </c>
      <c r="D302" s="247" t="s">
        <v>184</v>
      </c>
      <c r="E302" s="248" t="s">
        <v>704</v>
      </c>
      <c r="F302" s="249" t="s">
        <v>705</v>
      </c>
      <c r="G302" s="250" t="s">
        <v>181</v>
      </c>
      <c r="H302" s="251">
        <v>1</v>
      </c>
      <c r="I302" s="252"/>
      <c r="J302" s="251">
        <f>ROUND(I302*H302,3)</f>
        <v>0</v>
      </c>
      <c r="K302" s="249" t="s">
        <v>142</v>
      </c>
      <c r="L302" s="253"/>
      <c r="M302" s="254" t="s">
        <v>1</v>
      </c>
      <c r="N302" s="255" t="s">
        <v>41</v>
      </c>
      <c r="O302" s="84"/>
      <c r="P302" s="230">
        <f>O302*H302</f>
        <v>0</v>
      </c>
      <c r="Q302" s="230">
        <v>0.00027999999999999998</v>
      </c>
      <c r="R302" s="230">
        <f>Q302*H302</f>
        <v>0.00027999999999999998</v>
      </c>
      <c r="S302" s="230">
        <v>0</v>
      </c>
      <c r="T302" s="231">
        <f>S302*H302</f>
        <v>0</v>
      </c>
      <c r="AR302" s="232" t="s">
        <v>636</v>
      </c>
      <c r="AT302" s="232" t="s">
        <v>184</v>
      </c>
      <c r="AU302" s="232" t="s">
        <v>144</v>
      </c>
      <c r="AY302" s="15" t="s">
        <v>135</v>
      </c>
      <c r="BE302" s="233">
        <f>IF(N302="základná",J302,0)</f>
        <v>0</v>
      </c>
      <c r="BF302" s="233">
        <f>IF(N302="znížená",J302,0)</f>
        <v>0</v>
      </c>
      <c r="BG302" s="233">
        <f>IF(N302="zákl. prenesená",J302,0)</f>
        <v>0</v>
      </c>
      <c r="BH302" s="233">
        <f>IF(N302="zníž. prenesená",J302,0)</f>
        <v>0</v>
      </c>
      <c r="BI302" s="233">
        <f>IF(N302="nulová",J302,0)</f>
        <v>0</v>
      </c>
      <c r="BJ302" s="15" t="s">
        <v>144</v>
      </c>
      <c r="BK302" s="234">
        <f>ROUND(I302*H302,3)</f>
        <v>0</v>
      </c>
      <c r="BL302" s="15" t="s">
        <v>636</v>
      </c>
      <c r="BM302" s="232" t="s">
        <v>706</v>
      </c>
    </row>
    <row r="303" s="1" customFormat="1" ht="16.5" customHeight="1">
      <c r="B303" s="36"/>
      <c r="C303" s="247" t="s">
        <v>636</v>
      </c>
      <c r="D303" s="247" t="s">
        <v>184</v>
      </c>
      <c r="E303" s="248" t="s">
        <v>707</v>
      </c>
      <c r="F303" s="249" t="s">
        <v>708</v>
      </c>
      <c r="G303" s="250" t="s">
        <v>181</v>
      </c>
      <c r="H303" s="251">
        <v>1</v>
      </c>
      <c r="I303" s="252"/>
      <c r="J303" s="251">
        <f>ROUND(I303*H303,3)</f>
        <v>0</v>
      </c>
      <c r="K303" s="249" t="s">
        <v>142</v>
      </c>
      <c r="L303" s="253"/>
      <c r="M303" s="254" t="s">
        <v>1</v>
      </c>
      <c r="N303" s="255" t="s">
        <v>41</v>
      </c>
      <c r="O303" s="84"/>
      <c r="P303" s="230">
        <f>O303*H303</f>
        <v>0</v>
      </c>
      <c r="Q303" s="230">
        <v>0.00027999999999999998</v>
      </c>
      <c r="R303" s="230">
        <f>Q303*H303</f>
        <v>0.00027999999999999998</v>
      </c>
      <c r="S303" s="230">
        <v>0</v>
      </c>
      <c r="T303" s="231">
        <f>S303*H303</f>
        <v>0</v>
      </c>
      <c r="AR303" s="232" t="s">
        <v>636</v>
      </c>
      <c r="AT303" s="232" t="s">
        <v>184</v>
      </c>
      <c r="AU303" s="232" t="s">
        <v>144</v>
      </c>
      <c r="AY303" s="15" t="s">
        <v>135</v>
      </c>
      <c r="BE303" s="233">
        <f>IF(N303="základná",J303,0)</f>
        <v>0</v>
      </c>
      <c r="BF303" s="233">
        <f>IF(N303="znížená",J303,0)</f>
        <v>0</v>
      </c>
      <c r="BG303" s="233">
        <f>IF(N303="zákl. prenesená",J303,0)</f>
        <v>0</v>
      </c>
      <c r="BH303" s="233">
        <f>IF(N303="zníž. prenesená",J303,0)</f>
        <v>0</v>
      </c>
      <c r="BI303" s="233">
        <f>IF(N303="nulová",J303,0)</f>
        <v>0</v>
      </c>
      <c r="BJ303" s="15" t="s">
        <v>144</v>
      </c>
      <c r="BK303" s="234">
        <f>ROUND(I303*H303,3)</f>
        <v>0</v>
      </c>
      <c r="BL303" s="15" t="s">
        <v>636</v>
      </c>
      <c r="BM303" s="232" t="s">
        <v>709</v>
      </c>
    </row>
    <row r="304" s="1" customFormat="1" ht="24" customHeight="1">
      <c r="B304" s="36"/>
      <c r="C304" s="222" t="s">
        <v>710</v>
      </c>
      <c r="D304" s="222" t="s">
        <v>138</v>
      </c>
      <c r="E304" s="223" t="s">
        <v>711</v>
      </c>
      <c r="F304" s="224" t="s">
        <v>712</v>
      </c>
      <c r="G304" s="225" t="s">
        <v>152</v>
      </c>
      <c r="H304" s="226">
        <v>10</v>
      </c>
      <c r="I304" s="227"/>
      <c r="J304" s="226">
        <f>ROUND(I304*H304,3)</f>
        <v>0</v>
      </c>
      <c r="K304" s="224" t="s">
        <v>142</v>
      </c>
      <c r="L304" s="41"/>
      <c r="M304" s="228" t="s">
        <v>1</v>
      </c>
      <c r="N304" s="229" t="s">
        <v>41</v>
      </c>
      <c r="O304" s="84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AR304" s="232" t="s">
        <v>427</v>
      </c>
      <c r="AT304" s="232" t="s">
        <v>138</v>
      </c>
      <c r="AU304" s="232" t="s">
        <v>144</v>
      </c>
      <c r="AY304" s="15" t="s">
        <v>135</v>
      </c>
      <c r="BE304" s="233">
        <f>IF(N304="základná",J304,0)</f>
        <v>0</v>
      </c>
      <c r="BF304" s="233">
        <f>IF(N304="znížená",J304,0)</f>
        <v>0</v>
      </c>
      <c r="BG304" s="233">
        <f>IF(N304="zákl. prenesená",J304,0)</f>
        <v>0</v>
      </c>
      <c r="BH304" s="233">
        <f>IF(N304="zníž. prenesená",J304,0)</f>
        <v>0</v>
      </c>
      <c r="BI304" s="233">
        <f>IF(N304="nulová",J304,0)</f>
        <v>0</v>
      </c>
      <c r="BJ304" s="15" t="s">
        <v>144</v>
      </c>
      <c r="BK304" s="234">
        <f>ROUND(I304*H304,3)</f>
        <v>0</v>
      </c>
      <c r="BL304" s="15" t="s">
        <v>427</v>
      </c>
      <c r="BM304" s="232" t="s">
        <v>713</v>
      </c>
    </row>
    <row r="305" s="1" customFormat="1" ht="16.5" customHeight="1">
      <c r="B305" s="36"/>
      <c r="C305" s="247" t="s">
        <v>714</v>
      </c>
      <c r="D305" s="247" t="s">
        <v>184</v>
      </c>
      <c r="E305" s="248" t="s">
        <v>715</v>
      </c>
      <c r="F305" s="249" t="s">
        <v>716</v>
      </c>
      <c r="G305" s="250" t="s">
        <v>152</v>
      </c>
      <c r="H305" s="251">
        <v>10</v>
      </c>
      <c r="I305" s="252"/>
      <c r="J305" s="251">
        <f>ROUND(I305*H305,3)</f>
        <v>0</v>
      </c>
      <c r="K305" s="249" t="s">
        <v>142</v>
      </c>
      <c r="L305" s="253"/>
      <c r="M305" s="254" t="s">
        <v>1</v>
      </c>
      <c r="N305" s="255" t="s">
        <v>41</v>
      </c>
      <c r="O305" s="84"/>
      <c r="P305" s="230">
        <f>O305*H305</f>
        <v>0</v>
      </c>
      <c r="Q305" s="230">
        <v>0.00013999999999999999</v>
      </c>
      <c r="R305" s="230">
        <f>Q305*H305</f>
        <v>0.0013999999999999998</v>
      </c>
      <c r="S305" s="230">
        <v>0</v>
      </c>
      <c r="T305" s="231">
        <f>S305*H305</f>
        <v>0</v>
      </c>
      <c r="AR305" s="232" t="s">
        <v>636</v>
      </c>
      <c r="AT305" s="232" t="s">
        <v>184</v>
      </c>
      <c r="AU305" s="232" t="s">
        <v>144</v>
      </c>
      <c r="AY305" s="15" t="s">
        <v>135</v>
      </c>
      <c r="BE305" s="233">
        <f>IF(N305="základná",J305,0)</f>
        <v>0</v>
      </c>
      <c r="BF305" s="233">
        <f>IF(N305="znížená",J305,0)</f>
        <v>0</v>
      </c>
      <c r="BG305" s="233">
        <f>IF(N305="zákl. prenesená",J305,0)</f>
        <v>0</v>
      </c>
      <c r="BH305" s="233">
        <f>IF(N305="zníž. prenesená",J305,0)</f>
        <v>0</v>
      </c>
      <c r="BI305" s="233">
        <f>IF(N305="nulová",J305,0)</f>
        <v>0</v>
      </c>
      <c r="BJ305" s="15" t="s">
        <v>144</v>
      </c>
      <c r="BK305" s="234">
        <f>ROUND(I305*H305,3)</f>
        <v>0</v>
      </c>
      <c r="BL305" s="15" t="s">
        <v>636</v>
      </c>
      <c r="BM305" s="232" t="s">
        <v>717</v>
      </c>
    </row>
    <row r="306" s="1" customFormat="1" ht="24" customHeight="1">
      <c r="B306" s="36"/>
      <c r="C306" s="222" t="s">
        <v>718</v>
      </c>
      <c r="D306" s="222" t="s">
        <v>138</v>
      </c>
      <c r="E306" s="223" t="s">
        <v>719</v>
      </c>
      <c r="F306" s="224" t="s">
        <v>720</v>
      </c>
      <c r="G306" s="225" t="s">
        <v>152</v>
      </c>
      <c r="H306" s="226">
        <v>10</v>
      </c>
      <c r="I306" s="227"/>
      <c r="J306" s="226">
        <f>ROUND(I306*H306,3)</f>
        <v>0</v>
      </c>
      <c r="K306" s="224" t="s">
        <v>142</v>
      </c>
      <c r="L306" s="41"/>
      <c r="M306" s="228" t="s">
        <v>1</v>
      </c>
      <c r="N306" s="229" t="s">
        <v>41</v>
      </c>
      <c r="O306" s="84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AR306" s="232" t="s">
        <v>427</v>
      </c>
      <c r="AT306" s="232" t="s">
        <v>138</v>
      </c>
      <c r="AU306" s="232" t="s">
        <v>144</v>
      </c>
      <c r="AY306" s="15" t="s">
        <v>135</v>
      </c>
      <c r="BE306" s="233">
        <f>IF(N306="základná",J306,0)</f>
        <v>0</v>
      </c>
      <c r="BF306" s="233">
        <f>IF(N306="znížená",J306,0)</f>
        <v>0</v>
      </c>
      <c r="BG306" s="233">
        <f>IF(N306="zákl. prenesená",J306,0)</f>
        <v>0</v>
      </c>
      <c r="BH306" s="233">
        <f>IF(N306="zníž. prenesená",J306,0)</f>
        <v>0</v>
      </c>
      <c r="BI306" s="233">
        <f>IF(N306="nulová",J306,0)</f>
        <v>0</v>
      </c>
      <c r="BJ306" s="15" t="s">
        <v>144</v>
      </c>
      <c r="BK306" s="234">
        <f>ROUND(I306*H306,3)</f>
        <v>0</v>
      </c>
      <c r="BL306" s="15" t="s">
        <v>427</v>
      </c>
      <c r="BM306" s="232" t="s">
        <v>721</v>
      </c>
    </row>
    <row r="307" s="1" customFormat="1" ht="16.5" customHeight="1">
      <c r="B307" s="36"/>
      <c r="C307" s="247" t="s">
        <v>722</v>
      </c>
      <c r="D307" s="247" t="s">
        <v>184</v>
      </c>
      <c r="E307" s="248" t="s">
        <v>723</v>
      </c>
      <c r="F307" s="249" t="s">
        <v>724</v>
      </c>
      <c r="G307" s="250" t="s">
        <v>152</v>
      </c>
      <c r="H307" s="251">
        <v>10</v>
      </c>
      <c r="I307" s="252"/>
      <c r="J307" s="251">
        <f>ROUND(I307*H307,3)</f>
        <v>0</v>
      </c>
      <c r="K307" s="249" t="s">
        <v>142</v>
      </c>
      <c r="L307" s="253"/>
      <c r="M307" s="254" t="s">
        <v>1</v>
      </c>
      <c r="N307" s="255" t="s">
        <v>41</v>
      </c>
      <c r="O307" s="84"/>
      <c r="P307" s="230">
        <f>O307*H307</f>
        <v>0</v>
      </c>
      <c r="Q307" s="230">
        <v>0.00019000000000000001</v>
      </c>
      <c r="R307" s="230">
        <f>Q307*H307</f>
        <v>0.0019000000000000002</v>
      </c>
      <c r="S307" s="230">
        <v>0</v>
      </c>
      <c r="T307" s="231">
        <f>S307*H307</f>
        <v>0</v>
      </c>
      <c r="AR307" s="232" t="s">
        <v>636</v>
      </c>
      <c r="AT307" s="232" t="s">
        <v>184</v>
      </c>
      <c r="AU307" s="232" t="s">
        <v>144</v>
      </c>
      <c r="AY307" s="15" t="s">
        <v>135</v>
      </c>
      <c r="BE307" s="233">
        <f>IF(N307="základná",J307,0)</f>
        <v>0</v>
      </c>
      <c r="BF307" s="233">
        <f>IF(N307="znížená",J307,0)</f>
        <v>0</v>
      </c>
      <c r="BG307" s="233">
        <f>IF(N307="zákl. prenesená",J307,0)</f>
        <v>0</v>
      </c>
      <c r="BH307" s="233">
        <f>IF(N307="zníž. prenesená",J307,0)</f>
        <v>0</v>
      </c>
      <c r="BI307" s="233">
        <f>IF(N307="nulová",J307,0)</f>
        <v>0</v>
      </c>
      <c r="BJ307" s="15" t="s">
        <v>144</v>
      </c>
      <c r="BK307" s="234">
        <f>ROUND(I307*H307,3)</f>
        <v>0</v>
      </c>
      <c r="BL307" s="15" t="s">
        <v>636</v>
      </c>
      <c r="BM307" s="232" t="s">
        <v>725</v>
      </c>
    </row>
    <row r="308" s="1" customFormat="1" ht="24" customHeight="1">
      <c r="B308" s="36"/>
      <c r="C308" s="222" t="s">
        <v>726</v>
      </c>
      <c r="D308" s="222" t="s">
        <v>138</v>
      </c>
      <c r="E308" s="223" t="s">
        <v>727</v>
      </c>
      <c r="F308" s="224" t="s">
        <v>728</v>
      </c>
      <c r="G308" s="225" t="s">
        <v>152</v>
      </c>
      <c r="H308" s="226">
        <v>14</v>
      </c>
      <c r="I308" s="227"/>
      <c r="J308" s="226">
        <f>ROUND(I308*H308,3)</f>
        <v>0</v>
      </c>
      <c r="K308" s="224" t="s">
        <v>142</v>
      </c>
      <c r="L308" s="41"/>
      <c r="M308" s="228" t="s">
        <v>1</v>
      </c>
      <c r="N308" s="229" t="s">
        <v>41</v>
      </c>
      <c r="O308" s="84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AR308" s="232" t="s">
        <v>427</v>
      </c>
      <c r="AT308" s="232" t="s">
        <v>138</v>
      </c>
      <c r="AU308" s="232" t="s">
        <v>144</v>
      </c>
      <c r="AY308" s="15" t="s">
        <v>135</v>
      </c>
      <c r="BE308" s="233">
        <f>IF(N308="základná",J308,0)</f>
        <v>0</v>
      </c>
      <c r="BF308" s="233">
        <f>IF(N308="znížená",J308,0)</f>
        <v>0</v>
      </c>
      <c r="BG308" s="233">
        <f>IF(N308="zákl. prenesená",J308,0)</f>
        <v>0</v>
      </c>
      <c r="BH308" s="233">
        <f>IF(N308="zníž. prenesená",J308,0)</f>
        <v>0</v>
      </c>
      <c r="BI308" s="233">
        <f>IF(N308="nulová",J308,0)</f>
        <v>0</v>
      </c>
      <c r="BJ308" s="15" t="s">
        <v>144</v>
      </c>
      <c r="BK308" s="234">
        <f>ROUND(I308*H308,3)</f>
        <v>0</v>
      </c>
      <c r="BL308" s="15" t="s">
        <v>427</v>
      </c>
      <c r="BM308" s="232" t="s">
        <v>729</v>
      </c>
    </row>
    <row r="309" s="1" customFormat="1" ht="16.5" customHeight="1">
      <c r="B309" s="36"/>
      <c r="C309" s="247" t="s">
        <v>730</v>
      </c>
      <c r="D309" s="247" t="s">
        <v>184</v>
      </c>
      <c r="E309" s="248" t="s">
        <v>731</v>
      </c>
      <c r="F309" s="249" t="s">
        <v>732</v>
      </c>
      <c r="G309" s="250" t="s">
        <v>152</v>
      </c>
      <c r="H309" s="251">
        <v>14</v>
      </c>
      <c r="I309" s="252"/>
      <c r="J309" s="251">
        <f>ROUND(I309*H309,3)</f>
        <v>0</v>
      </c>
      <c r="K309" s="249" t="s">
        <v>142</v>
      </c>
      <c r="L309" s="253"/>
      <c r="M309" s="267" t="s">
        <v>1</v>
      </c>
      <c r="N309" s="268" t="s">
        <v>41</v>
      </c>
      <c r="O309" s="269"/>
      <c r="P309" s="270">
        <f>O309*H309</f>
        <v>0</v>
      </c>
      <c r="Q309" s="270">
        <v>0.00042000000000000002</v>
      </c>
      <c r="R309" s="270">
        <f>Q309*H309</f>
        <v>0.0058799999999999998</v>
      </c>
      <c r="S309" s="270">
        <v>0</v>
      </c>
      <c r="T309" s="271">
        <f>S309*H309</f>
        <v>0</v>
      </c>
      <c r="AR309" s="232" t="s">
        <v>636</v>
      </c>
      <c r="AT309" s="232" t="s">
        <v>184</v>
      </c>
      <c r="AU309" s="232" t="s">
        <v>144</v>
      </c>
      <c r="AY309" s="15" t="s">
        <v>135</v>
      </c>
      <c r="BE309" s="233">
        <f>IF(N309="základná",J309,0)</f>
        <v>0</v>
      </c>
      <c r="BF309" s="233">
        <f>IF(N309="znížená",J309,0)</f>
        <v>0</v>
      </c>
      <c r="BG309" s="233">
        <f>IF(N309="zákl. prenesená",J309,0)</f>
        <v>0</v>
      </c>
      <c r="BH309" s="233">
        <f>IF(N309="zníž. prenesená",J309,0)</f>
        <v>0</v>
      </c>
      <c r="BI309" s="233">
        <f>IF(N309="nulová",J309,0)</f>
        <v>0</v>
      </c>
      <c r="BJ309" s="15" t="s">
        <v>144</v>
      </c>
      <c r="BK309" s="234">
        <f>ROUND(I309*H309,3)</f>
        <v>0</v>
      </c>
      <c r="BL309" s="15" t="s">
        <v>636</v>
      </c>
      <c r="BM309" s="232" t="s">
        <v>733</v>
      </c>
    </row>
    <row r="310" s="1" customFormat="1" ht="6.96" customHeight="1">
      <c r="B310" s="59"/>
      <c r="C310" s="60"/>
      <c r="D310" s="60"/>
      <c r="E310" s="60"/>
      <c r="F310" s="60"/>
      <c r="G310" s="60"/>
      <c r="H310" s="60"/>
      <c r="I310" s="171"/>
      <c r="J310" s="60"/>
      <c r="K310" s="60"/>
      <c r="L310" s="41"/>
    </row>
  </sheetData>
  <sheetProtection sheet="1" autoFilter="0" formatColumns="0" formatRows="0" objects="1" scenarios="1" spinCount="100000" saltValue="/2N7FP6b9SSWdOvLUCnhsLdD8thTUVk9Y2HQkQdGsKP4L7jfrzTaV+lA/4Wf8OB7WNJ8I3+m9xZJkqNM9KSNWQ==" hashValue="Pm+MQztGuVAe1ygol4N8w5yGce+GQrvXHpUAu5CYQbA5kWUXaMKx57Vw2eMYwCxG1JOzLdUWt5ucijnWFEsjIQ==" algorithmName="SHA-512" password="CC35"/>
  <autoFilter ref="C134:K309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87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75</v>
      </c>
    </row>
    <row r="4" ht="24.96" customHeight="1">
      <c r="B4" s="18"/>
      <c r="D4" s="133" t="s">
        <v>94</v>
      </c>
      <c r="L4" s="18"/>
      <c r="M4" s="134" t="s">
        <v>9</v>
      </c>
      <c r="AT4" s="15" t="s">
        <v>4</v>
      </c>
    </row>
    <row r="5" ht="6.96" customHeight="1">
      <c r="B5" s="18"/>
      <c r="L5" s="18"/>
    </row>
    <row r="6" ht="12" customHeight="1">
      <c r="B6" s="18"/>
      <c r="D6" s="135" t="s">
        <v>14</v>
      </c>
      <c r="L6" s="18"/>
    </row>
    <row r="7" ht="16.5" customHeight="1">
      <c r="B7" s="18"/>
      <c r="E7" s="136" t="str">
        <f>'Rekapitulácia stavby'!K6</f>
        <v>Vytvorenie bezbariérového prostredia v hygienických zariadeniach ZSS Senica - zmena č. 1</v>
      </c>
      <c r="F7" s="135"/>
      <c r="G7" s="135"/>
      <c r="H7" s="135"/>
      <c r="L7" s="18"/>
    </row>
    <row r="8" s="1" customFormat="1" ht="12" customHeight="1">
      <c r="B8" s="41"/>
      <c r="D8" s="135" t="s">
        <v>95</v>
      </c>
      <c r="I8" s="137"/>
      <c r="L8" s="41"/>
    </row>
    <row r="9" s="1" customFormat="1" ht="36.96" customHeight="1">
      <c r="B9" s="41"/>
      <c r="E9" s="138" t="s">
        <v>734</v>
      </c>
      <c r="F9" s="1"/>
      <c r="G9" s="1"/>
      <c r="H9" s="1"/>
      <c r="I9" s="137"/>
      <c r="L9" s="41"/>
    </row>
    <row r="10" s="1" customFormat="1">
      <c r="B10" s="41"/>
      <c r="I10" s="137"/>
      <c r="L10" s="41"/>
    </row>
    <row r="11" s="1" customFormat="1" ht="12" customHeight="1">
      <c r="B11" s="41"/>
      <c r="D11" s="135" t="s">
        <v>16</v>
      </c>
      <c r="F11" s="139" t="s">
        <v>1</v>
      </c>
      <c r="I11" s="140" t="s">
        <v>17</v>
      </c>
      <c r="J11" s="139" t="s">
        <v>1</v>
      </c>
      <c r="L11" s="41"/>
    </row>
    <row r="12" s="1" customFormat="1" ht="12" customHeight="1">
      <c r="B12" s="41"/>
      <c r="D12" s="135" t="s">
        <v>18</v>
      </c>
      <c r="F12" s="139" t="s">
        <v>19</v>
      </c>
      <c r="I12" s="140" t="s">
        <v>20</v>
      </c>
      <c r="J12" s="141" t="str">
        <f>'Rekapitulácia stavby'!AN8</f>
        <v>24. 6. 2019</v>
      </c>
      <c r="L12" s="41"/>
    </row>
    <row r="13" s="1" customFormat="1" ht="10.8" customHeight="1">
      <c r="B13" s="41"/>
      <c r="I13" s="137"/>
      <c r="L13" s="41"/>
    </row>
    <row r="14" s="1" customFormat="1" ht="12" customHeight="1">
      <c r="B14" s="41"/>
      <c r="D14" s="135" t="s">
        <v>22</v>
      </c>
      <c r="I14" s="140" t="s">
        <v>23</v>
      </c>
      <c r="J14" s="139" t="s">
        <v>1</v>
      </c>
      <c r="L14" s="41"/>
    </row>
    <row r="15" s="1" customFormat="1" ht="18" customHeight="1">
      <c r="B15" s="41"/>
      <c r="E15" s="139" t="s">
        <v>24</v>
      </c>
      <c r="I15" s="140" t="s">
        <v>25</v>
      </c>
      <c r="J15" s="139" t="s">
        <v>1</v>
      </c>
      <c r="L15" s="41"/>
    </row>
    <row r="16" s="1" customFormat="1" ht="6.96" customHeight="1">
      <c r="B16" s="41"/>
      <c r="I16" s="137"/>
      <c r="L16" s="41"/>
    </row>
    <row r="17" s="1" customFormat="1" ht="12" customHeight="1">
      <c r="B17" s="41"/>
      <c r="D17" s="135" t="s">
        <v>26</v>
      </c>
      <c r="I17" s="140" t="s">
        <v>23</v>
      </c>
      <c r="J17" s="31" t="str">
        <f>'Rekapitulácia stavby'!AN13</f>
        <v>Vyplň údaj</v>
      </c>
      <c r="L17" s="41"/>
    </row>
    <row r="18" s="1" customFormat="1" ht="18" customHeight="1">
      <c r="B18" s="41"/>
      <c r="E18" s="31" t="str">
        <f>'Rekapitulácia stavby'!E14</f>
        <v>Vyplň údaj</v>
      </c>
      <c r="F18" s="139"/>
      <c r="G18" s="139"/>
      <c r="H18" s="139"/>
      <c r="I18" s="140" t="s">
        <v>25</v>
      </c>
      <c r="J18" s="31" t="str">
        <f>'Rekapitulácia stavby'!AN14</f>
        <v>Vyplň údaj</v>
      </c>
      <c r="L18" s="41"/>
    </row>
    <row r="19" s="1" customFormat="1" ht="6.96" customHeight="1">
      <c r="B19" s="41"/>
      <c r="I19" s="137"/>
      <c r="L19" s="41"/>
    </row>
    <row r="20" s="1" customFormat="1" ht="12" customHeight="1">
      <c r="B20" s="41"/>
      <c r="D20" s="135" t="s">
        <v>28</v>
      </c>
      <c r="I20" s="140" t="s">
        <v>23</v>
      </c>
      <c r="J20" s="139" t="s">
        <v>1</v>
      </c>
      <c r="L20" s="41"/>
    </row>
    <row r="21" s="1" customFormat="1" ht="18" customHeight="1">
      <c r="B21" s="41"/>
      <c r="E21" s="139" t="s">
        <v>29</v>
      </c>
      <c r="I21" s="140" t="s">
        <v>25</v>
      </c>
      <c r="J21" s="139" t="s">
        <v>1</v>
      </c>
      <c r="L21" s="41"/>
    </row>
    <row r="22" s="1" customFormat="1" ht="6.96" customHeight="1">
      <c r="B22" s="41"/>
      <c r="I22" s="137"/>
      <c r="L22" s="41"/>
    </row>
    <row r="23" s="1" customFormat="1" ht="12" customHeight="1">
      <c r="B23" s="41"/>
      <c r="D23" s="135" t="s">
        <v>32</v>
      </c>
      <c r="I23" s="140" t="s">
        <v>23</v>
      </c>
      <c r="J23" s="139" t="s">
        <v>1</v>
      </c>
      <c r="L23" s="41"/>
    </row>
    <row r="24" s="1" customFormat="1" ht="18" customHeight="1">
      <c r="B24" s="41"/>
      <c r="E24" s="139" t="s">
        <v>33</v>
      </c>
      <c r="I24" s="140" t="s">
        <v>25</v>
      </c>
      <c r="J24" s="139" t="s">
        <v>1</v>
      </c>
      <c r="L24" s="41"/>
    </row>
    <row r="25" s="1" customFormat="1" ht="6.96" customHeight="1">
      <c r="B25" s="41"/>
      <c r="I25" s="137"/>
      <c r="L25" s="41"/>
    </row>
    <row r="26" s="1" customFormat="1" ht="12" customHeight="1">
      <c r="B26" s="41"/>
      <c r="D26" s="135" t="s">
        <v>34</v>
      </c>
      <c r="I26" s="137"/>
      <c r="L26" s="41"/>
    </row>
    <row r="27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="1" customFormat="1" ht="6.96" customHeight="1">
      <c r="B28" s="41"/>
      <c r="I28" s="137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="1" customFormat="1" ht="25.44" customHeight="1">
      <c r="B30" s="41"/>
      <c r="D30" s="146" t="s">
        <v>35</v>
      </c>
      <c r="I30" s="137"/>
      <c r="J30" s="147">
        <f>ROUND(J136,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="1" customFormat="1" ht="14.4" customHeight="1">
      <c r="B33" s="41"/>
      <c r="D33" s="150" t="s">
        <v>39</v>
      </c>
      <c r="E33" s="135" t="s">
        <v>40</v>
      </c>
      <c r="F33" s="151">
        <f>ROUND((SUM(BE136:BE375)),  2)</f>
        <v>0</v>
      </c>
      <c r="I33" s="152">
        <v>0.20000000000000001</v>
      </c>
      <c r="J33" s="151">
        <f>ROUND(((SUM(BE136:BE375))*I33),  2)</f>
        <v>0</v>
      </c>
      <c r="L33" s="41"/>
    </row>
    <row r="34" s="1" customFormat="1" ht="14.4" customHeight="1">
      <c r="B34" s="41"/>
      <c r="E34" s="135" t="s">
        <v>41</v>
      </c>
      <c r="F34" s="151">
        <f>ROUND((SUM(BF136:BF375)),  2)</f>
        <v>0</v>
      </c>
      <c r="I34" s="152">
        <v>0.20000000000000001</v>
      </c>
      <c r="J34" s="151">
        <f>ROUND(((SUM(BF136:BF375))*I34),  2)</f>
        <v>0</v>
      </c>
      <c r="L34" s="41"/>
    </row>
    <row r="35" hidden="1" s="1" customFormat="1" ht="14.4" customHeight="1">
      <c r="B35" s="41"/>
      <c r="E35" s="135" t="s">
        <v>42</v>
      </c>
      <c r="F35" s="151">
        <f>ROUND((SUM(BG136:BG375)),  2)</f>
        <v>0</v>
      </c>
      <c r="I35" s="152">
        <v>0.20000000000000001</v>
      </c>
      <c r="J35" s="151">
        <f>0</f>
        <v>0</v>
      </c>
      <c r="L35" s="41"/>
    </row>
    <row r="36" hidden="1" s="1" customFormat="1" ht="14.4" customHeight="1">
      <c r="B36" s="41"/>
      <c r="E36" s="135" t="s">
        <v>43</v>
      </c>
      <c r="F36" s="151">
        <f>ROUND((SUM(BH136:BH375)),  2)</f>
        <v>0</v>
      </c>
      <c r="I36" s="152">
        <v>0.20000000000000001</v>
      </c>
      <c r="J36" s="151">
        <f>0</f>
        <v>0</v>
      </c>
      <c r="L36" s="41"/>
    </row>
    <row r="37" hidden="1" s="1" customFormat="1" ht="14.4" customHeight="1">
      <c r="B37" s="41"/>
      <c r="E37" s="135" t="s">
        <v>44</v>
      </c>
      <c r="F37" s="151">
        <f>ROUND((SUM(BI136:BI375)),  2)</f>
        <v>0</v>
      </c>
      <c r="I37" s="152">
        <v>0</v>
      </c>
      <c r="J37" s="151">
        <f>0</f>
        <v>0</v>
      </c>
      <c r="L37" s="41"/>
    </row>
    <row r="38" s="1" customFormat="1" ht="6.96" customHeight="1">
      <c r="B38" s="41"/>
      <c r="I38" s="137"/>
      <c r="L38" s="41"/>
    </row>
    <row r="39" s="1" customFormat="1" ht="25.4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="1" customFormat="1" ht="14.4" customHeight="1">
      <c r="B40" s="41"/>
      <c r="I40" s="137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="1" customFormat="1" ht="6.96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="1" customFormat="1" ht="24.96" customHeight="1">
      <c r="B82" s="36"/>
      <c r="C82" s="21" t="s">
        <v>97</v>
      </c>
      <c r="D82" s="37"/>
      <c r="E82" s="37"/>
      <c r="F82" s="37"/>
      <c r="G82" s="37"/>
      <c r="H82" s="37"/>
      <c r="I82" s="137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="1" customFormat="1" ht="12" customHeight="1">
      <c r="B84" s="36"/>
      <c r="C84" s="30" t="s">
        <v>14</v>
      </c>
      <c r="D84" s="37"/>
      <c r="E84" s="37"/>
      <c r="F84" s="37"/>
      <c r="G84" s="37"/>
      <c r="H84" s="37"/>
      <c r="I84" s="137"/>
      <c r="J84" s="37"/>
      <c r="K84" s="37"/>
      <c r="L84" s="41"/>
    </row>
    <row r="85" s="1" customFormat="1" ht="16.5" customHeight="1">
      <c r="B85" s="36"/>
      <c r="C85" s="37"/>
      <c r="D85" s="37"/>
      <c r="E85" s="175" t="str">
        <f>E7</f>
        <v>Vytvorenie bezbariérového prostredia v hygienických zariadeniach ZSS Senica - zmena č. 1</v>
      </c>
      <c r="F85" s="30"/>
      <c r="G85" s="30"/>
      <c r="H85" s="30"/>
      <c r="I85" s="137"/>
      <c r="J85" s="37"/>
      <c r="K85" s="37"/>
      <c r="L85" s="41"/>
    </row>
    <row r="86" s="1" customFormat="1" ht="12" customHeight="1">
      <c r="B86" s="36"/>
      <c r="C86" s="30" t="s">
        <v>95</v>
      </c>
      <c r="D86" s="37"/>
      <c r="E86" s="37"/>
      <c r="F86" s="37"/>
      <c r="G86" s="37"/>
      <c r="H86" s="37"/>
      <c r="I86" s="137"/>
      <c r="J86" s="37"/>
      <c r="K86" s="37"/>
      <c r="L86" s="41"/>
    </row>
    <row r="87" s="1" customFormat="1" ht="16.5" customHeight="1">
      <c r="B87" s="36"/>
      <c r="C87" s="37"/>
      <c r="D87" s="37"/>
      <c r="E87" s="69" t="str">
        <f>E9</f>
        <v>02 - Miestnosť č. 401</v>
      </c>
      <c r="F87" s="37"/>
      <c r="G87" s="37"/>
      <c r="H87" s="37"/>
      <c r="I87" s="137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="1" customFormat="1" ht="12" customHeight="1">
      <c r="B89" s="36"/>
      <c r="C89" s="30" t="s">
        <v>18</v>
      </c>
      <c r="D89" s="37"/>
      <c r="E89" s="37"/>
      <c r="F89" s="25" t="str">
        <f>F12</f>
        <v>Senica</v>
      </c>
      <c r="G89" s="37"/>
      <c r="H89" s="37"/>
      <c r="I89" s="140" t="s">
        <v>20</v>
      </c>
      <c r="J89" s="72" t="str">
        <f>IF(J12="","",J12)</f>
        <v>24. 6. 2019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="1" customFormat="1" ht="27.9" customHeight="1">
      <c r="B91" s="36"/>
      <c r="C91" s="30" t="s">
        <v>22</v>
      </c>
      <c r="D91" s="37"/>
      <c r="E91" s="37"/>
      <c r="F91" s="25" t="str">
        <f>E15</f>
        <v>Mesto Senica</v>
      </c>
      <c r="G91" s="37"/>
      <c r="H91" s="37"/>
      <c r="I91" s="140" t="s">
        <v>28</v>
      </c>
      <c r="J91" s="34" t="str">
        <f>E21</f>
        <v>Ing. Mária Kucbelová</v>
      </c>
      <c r="K91" s="37"/>
      <c r="L91" s="41"/>
    </row>
    <row r="92" s="1" customFormat="1" ht="15.15" customHeight="1">
      <c r="B92" s="36"/>
      <c r="C92" s="30" t="s">
        <v>26</v>
      </c>
      <c r="D92" s="37"/>
      <c r="E92" s="37"/>
      <c r="F92" s="25" t="str">
        <f>IF(E18="","",E18)</f>
        <v>Vyplň údaj</v>
      </c>
      <c r="G92" s="37"/>
      <c r="H92" s="37"/>
      <c r="I92" s="140" t="s">
        <v>32</v>
      </c>
      <c r="J92" s="34" t="str">
        <f>E24</f>
        <v>Ing. Juraj Havetta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="1" customFormat="1" ht="29.28" customHeight="1">
      <c r="B94" s="36"/>
      <c r="C94" s="176" t="s">
        <v>98</v>
      </c>
      <c r="D94" s="177"/>
      <c r="E94" s="177"/>
      <c r="F94" s="177"/>
      <c r="G94" s="177"/>
      <c r="H94" s="177"/>
      <c r="I94" s="178"/>
      <c r="J94" s="179" t="s">
        <v>99</v>
      </c>
      <c r="K94" s="177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="1" customFormat="1" ht="22.8" customHeight="1">
      <c r="B96" s="36"/>
      <c r="C96" s="180" t="s">
        <v>100</v>
      </c>
      <c r="D96" s="37"/>
      <c r="E96" s="37"/>
      <c r="F96" s="37"/>
      <c r="G96" s="37"/>
      <c r="H96" s="37"/>
      <c r="I96" s="137"/>
      <c r="J96" s="103">
        <f>J136</f>
        <v>0</v>
      </c>
      <c r="K96" s="37"/>
      <c r="L96" s="41"/>
      <c r="AU96" s="15" t="s">
        <v>101</v>
      </c>
    </row>
    <row r="97" s="8" customFormat="1" ht="24.96" customHeight="1">
      <c r="B97" s="181"/>
      <c r="C97" s="182"/>
      <c r="D97" s="183" t="s">
        <v>102</v>
      </c>
      <c r="E97" s="184"/>
      <c r="F97" s="184"/>
      <c r="G97" s="184"/>
      <c r="H97" s="184"/>
      <c r="I97" s="185"/>
      <c r="J97" s="186">
        <f>J137</f>
        <v>0</v>
      </c>
      <c r="K97" s="182"/>
      <c r="L97" s="187"/>
    </row>
    <row r="98" s="9" customFormat="1" ht="19.92" customHeight="1">
      <c r="B98" s="188"/>
      <c r="C98" s="189"/>
      <c r="D98" s="190" t="s">
        <v>103</v>
      </c>
      <c r="E98" s="191"/>
      <c r="F98" s="191"/>
      <c r="G98" s="191"/>
      <c r="H98" s="191"/>
      <c r="I98" s="192"/>
      <c r="J98" s="193">
        <f>J138</f>
        <v>0</v>
      </c>
      <c r="K98" s="189"/>
      <c r="L98" s="194"/>
    </row>
    <row r="99" s="9" customFormat="1" ht="19.92" customHeight="1">
      <c r="B99" s="188"/>
      <c r="C99" s="189"/>
      <c r="D99" s="190" t="s">
        <v>104</v>
      </c>
      <c r="E99" s="191"/>
      <c r="F99" s="191"/>
      <c r="G99" s="191"/>
      <c r="H99" s="191"/>
      <c r="I99" s="192"/>
      <c r="J99" s="193">
        <f>J149</f>
        <v>0</v>
      </c>
      <c r="K99" s="189"/>
      <c r="L99" s="194"/>
    </row>
    <row r="100" s="9" customFormat="1" ht="19.92" customHeight="1">
      <c r="B100" s="188"/>
      <c r="C100" s="189"/>
      <c r="D100" s="190" t="s">
        <v>105</v>
      </c>
      <c r="E100" s="191"/>
      <c r="F100" s="191"/>
      <c r="G100" s="191"/>
      <c r="H100" s="191"/>
      <c r="I100" s="192"/>
      <c r="J100" s="193">
        <f>J177</f>
        <v>0</v>
      </c>
      <c r="K100" s="189"/>
      <c r="L100" s="194"/>
    </row>
    <row r="101" s="9" customFormat="1" ht="19.92" customHeight="1">
      <c r="B101" s="188"/>
      <c r="C101" s="189"/>
      <c r="D101" s="190" t="s">
        <v>106</v>
      </c>
      <c r="E101" s="191"/>
      <c r="F101" s="191"/>
      <c r="G101" s="191"/>
      <c r="H101" s="191"/>
      <c r="I101" s="192"/>
      <c r="J101" s="193">
        <f>J213</f>
        <v>0</v>
      </c>
      <c r="K101" s="189"/>
      <c r="L101" s="194"/>
    </row>
    <row r="102" s="8" customFormat="1" ht="24.96" customHeight="1">
      <c r="B102" s="181"/>
      <c r="C102" s="182"/>
      <c r="D102" s="183" t="s">
        <v>107</v>
      </c>
      <c r="E102" s="184"/>
      <c r="F102" s="184"/>
      <c r="G102" s="184"/>
      <c r="H102" s="184"/>
      <c r="I102" s="185"/>
      <c r="J102" s="186">
        <f>J215</f>
        <v>0</v>
      </c>
      <c r="K102" s="182"/>
      <c r="L102" s="187"/>
    </row>
    <row r="103" s="9" customFormat="1" ht="19.92" customHeight="1">
      <c r="B103" s="188"/>
      <c r="C103" s="189"/>
      <c r="D103" s="190" t="s">
        <v>108</v>
      </c>
      <c r="E103" s="191"/>
      <c r="F103" s="191"/>
      <c r="G103" s="191"/>
      <c r="H103" s="191"/>
      <c r="I103" s="192"/>
      <c r="J103" s="193">
        <f>J216</f>
        <v>0</v>
      </c>
      <c r="K103" s="189"/>
      <c r="L103" s="194"/>
    </row>
    <row r="104" s="9" customFormat="1" ht="19.92" customHeight="1">
      <c r="B104" s="188"/>
      <c r="C104" s="189"/>
      <c r="D104" s="190" t="s">
        <v>109</v>
      </c>
      <c r="E104" s="191"/>
      <c r="F104" s="191"/>
      <c r="G104" s="191"/>
      <c r="H104" s="191"/>
      <c r="I104" s="192"/>
      <c r="J104" s="193">
        <f>J224</f>
        <v>0</v>
      </c>
      <c r="K104" s="189"/>
      <c r="L104" s="194"/>
    </row>
    <row r="105" s="9" customFormat="1" ht="19.92" customHeight="1">
      <c r="B105" s="188"/>
      <c r="C105" s="189"/>
      <c r="D105" s="190" t="s">
        <v>110</v>
      </c>
      <c r="E105" s="191"/>
      <c r="F105" s="191"/>
      <c r="G105" s="191"/>
      <c r="H105" s="191"/>
      <c r="I105" s="192"/>
      <c r="J105" s="193">
        <f>J228</f>
        <v>0</v>
      </c>
      <c r="K105" s="189"/>
      <c r="L105" s="194"/>
    </row>
    <row r="106" s="9" customFormat="1" ht="19.92" customHeight="1">
      <c r="B106" s="188"/>
      <c r="C106" s="189"/>
      <c r="D106" s="190" t="s">
        <v>111</v>
      </c>
      <c r="E106" s="191"/>
      <c r="F106" s="191"/>
      <c r="G106" s="191"/>
      <c r="H106" s="191"/>
      <c r="I106" s="192"/>
      <c r="J106" s="193">
        <f>J245</f>
        <v>0</v>
      </c>
      <c r="K106" s="189"/>
      <c r="L106" s="194"/>
    </row>
    <row r="107" s="9" customFormat="1" ht="19.92" customHeight="1">
      <c r="B107" s="188"/>
      <c r="C107" s="189"/>
      <c r="D107" s="190" t="s">
        <v>112</v>
      </c>
      <c r="E107" s="191"/>
      <c r="F107" s="191"/>
      <c r="G107" s="191"/>
      <c r="H107" s="191"/>
      <c r="I107" s="192"/>
      <c r="J107" s="193">
        <f>J255</f>
        <v>0</v>
      </c>
      <c r="K107" s="189"/>
      <c r="L107" s="194"/>
    </row>
    <row r="108" s="9" customFormat="1" ht="19.92" customHeight="1">
      <c r="B108" s="188"/>
      <c r="C108" s="189"/>
      <c r="D108" s="190" t="s">
        <v>113</v>
      </c>
      <c r="E108" s="191"/>
      <c r="F108" s="191"/>
      <c r="G108" s="191"/>
      <c r="H108" s="191"/>
      <c r="I108" s="192"/>
      <c r="J108" s="193">
        <f>J277</f>
        <v>0</v>
      </c>
      <c r="K108" s="189"/>
      <c r="L108" s="194"/>
    </row>
    <row r="109" s="9" customFormat="1" ht="19.92" customHeight="1">
      <c r="B109" s="188"/>
      <c r="C109" s="189"/>
      <c r="D109" s="190" t="s">
        <v>114</v>
      </c>
      <c r="E109" s="191"/>
      <c r="F109" s="191"/>
      <c r="G109" s="191"/>
      <c r="H109" s="191"/>
      <c r="I109" s="192"/>
      <c r="J109" s="193">
        <f>J283</f>
        <v>0</v>
      </c>
      <c r="K109" s="189"/>
      <c r="L109" s="194"/>
    </row>
    <row r="110" s="9" customFormat="1" ht="19.92" customHeight="1">
      <c r="B110" s="188"/>
      <c r="C110" s="189"/>
      <c r="D110" s="190" t="s">
        <v>735</v>
      </c>
      <c r="E110" s="191"/>
      <c r="F110" s="191"/>
      <c r="G110" s="191"/>
      <c r="H110" s="191"/>
      <c r="I110" s="192"/>
      <c r="J110" s="193">
        <f>J292</f>
        <v>0</v>
      </c>
      <c r="K110" s="189"/>
      <c r="L110" s="194"/>
    </row>
    <row r="111" s="9" customFormat="1" ht="19.92" customHeight="1">
      <c r="B111" s="188"/>
      <c r="C111" s="189"/>
      <c r="D111" s="190" t="s">
        <v>115</v>
      </c>
      <c r="E111" s="191"/>
      <c r="F111" s="191"/>
      <c r="G111" s="191"/>
      <c r="H111" s="191"/>
      <c r="I111" s="192"/>
      <c r="J111" s="193">
        <f>J314</f>
        <v>0</v>
      </c>
      <c r="K111" s="189"/>
      <c r="L111" s="194"/>
    </row>
    <row r="112" s="9" customFormat="1" ht="19.92" customHeight="1">
      <c r="B112" s="188"/>
      <c r="C112" s="189"/>
      <c r="D112" s="190" t="s">
        <v>116</v>
      </c>
      <c r="E112" s="191"/>
      <c r="F112" s="191"/>
      <c r="G112" s="191"/>
      <c r="H112" s="191"/>
      <c r="I112" s="192"/>
      <c r="J112" s="193">
        <f>J320</f>
        <v>0</v>
      </c>
      <c r="K112" s="189"/>
      <c r="L112" s="194"/>
    </row>
    <row r="113" s="9" customFormat="1" ht="19.92" customHeight="1">
      <c r="B113" s="188"/>
      <c r="C113" s="189"/>
      <c r="D113" s="190" t="s">
        <v>117</v>
      </c>
      <c r="E113" s="191"/>
      <c r="F113" s="191"/>
      <c r="G113" s="191"/>
      <c r="H113" s="191"/>
      <c r="I113" s="192"/>
      <c r="J113" s="193">
        <f>J331</f>
        <v>0</v>
      </c>
      <c r="K113" s="189"/>
      <c r="L113" s="194"/>
    </row>
    <row r="114" s="9" customFormat="1" ht="19.92" customHeight="1">
      <c r="B114" s="188"/>
      <c r="C114" s="189"/>
      <c r="D114" s="190" t="s">
        <v>118</v>
      </c>
      <c r="E114" s="191"/>
      <c r="F114" s="191"/>
      <c r="G114" s="191"/>
      <c r="H114" s="191"/>
      <c r="I114" s="192"/>
      <c r="J114" s="193">
        <f>J334</f>
        <v>0</v>
      </c>
      <c r="K114" s="189"/>
      <c r="L114" s="194"/>
    </row>
    <row r="115" s="8" customFormat="1" ht="24.96" customHeight="1">
      <c r="B115" s="181"/>
      <c r="C115" s="182"/>
      <c r="D115" s="183" t="s">
        <v>119</v>
      </c>
      <c r="E115" s="184"/>
      <c r="F115" s="184"/>
      <c r="G115" s="184"/>
      <c r="H115" s="184"/>
      <c r="I115" s="185"/>
      <c r="J115" s="186">
        <f>J343</f>
        <v>0</v>
      </c>
      <c r="K115" s="182"/>
      <c r="L115" s="187"/>
    </row>
    <row r="116" s="9" customFormat="1" ht="19.92" customHeight="1">
      <c r="B116" s="188"/>
      <c r="C116" s="189"/>
      <c r="D116" s="190" t="s">
        <v>120</v>
      </c>
      <c r="E116" s="191"/>
      <c r="F116" s="191"/>
      <c r="G116" s="191"/>
      <c r="H116" s="191"/>
      <c r="I116" s="192"/>
      <c r="J116" s="193">
        <f>J344</f>
        <v>0</v>
      </c>
      <c r="K116" s="189"/>
      <c r="L116" s="194"/>
    </row>
    <row r="117" s="1" customFormat="1" ht="21.84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="1" customFormat="1" ht="6.96" customHeight="1">
      <c r="B118" s="59"/>
      <c r="C118" s="60"/>
      <c r="D118" s="60"/>
      <c r="E118" s="60"/>
      <c r="F118" s="60"/>
      <c r="G118" s="60"/>
      <c r="H118" s="60"/>
      <c r="I118" s="171"/>
      <c r="J118" s="60"/>
      <c r="K118" s="60"/>
      <c r="L118" s="41"/>
    </row>
    <row r="122" s="1" customFormat="1" ht="6.96" customHeight="1">
      <c r="B122" s="61"/>
      <c r="C122" s="62"/>
      <c r="D122" s="62"/>
      <c r="E122" s="62"/>
      <c r="F122" s="62"/>
      <c r="G122" s="62"/>
      <c r="H122" s="62"/>
      <c r="I122" s="174"/>
      <c r="J122" s="62"/>
      <c r="K122" s="62"/>
      <c r="L122" s="41"/>
    </row>
    <row r="123" s="1" customFormat="1" ht="24.96" customHeight="1">
      <c r="B123" s="36"/>
      <c r="C123" s="21" t="s">
        <v>121</v>
      </c>
      <c r="D123" s="37"/>
      <c r="E123" s="37"/>
      <c r="F123" s="37"/>
      <c r="G123" s="37"/>
      <c r="H123" s="37"/>
      <c r="I123" s="137"/>
      <c r="J123" s="37"/>
      <c r="K123" s="37"/>
      <c r="L123" s="41"/>
    </row>
    <row r="124" s="1" customFormat="1" ht="6.96" customHeight="1">
      <c r="B124" s="36"/>
      <c r="C124" s="37"/>
      <c r="D124" s="37"/>
      <c r="E124" s="37"/>
      <c r="F124" s="37"/>
      <c r="G124" s="37"/>
      <c r="H124" s="37"/>
      <c r="I124" s="137"/>
      <c r="J124" s="37"/>
      <c r="K124" s="37"/>
      <c r="L124" s="41"/>
    </row>
    <row r="125" s="1" customFormat="1" ht="12" customHeight="1">
      <c r="B125" s="36"/>
      <c r="C125" s="30" t="s">
        <v>14</v>
      </c>
      <c r="D125" s="37"/>
      <c r="E125" s="37"/>
      <c r="F125" s="37"/>
      <c r="G125" s="37"/>
      <c r="H125" s="37"/>
      <c r="I125" s="137"/>
      <c r="J125" s="37"/>
      <c r="K125" s="37"/>
      <c r="L125" s="41"/>
    </row>
    <row r="126" s="1" customFormat="1" ht="16.5" customHeight="1">
      <c r="B126" s="36"/>
      <c r="C126" s="37"/>
      <c r="D126" s="37"/>
      <c r="E126" s="175" t="str">
        <f>E7</f>
        <v>Vytvorenie bezbariérového prostredia v hygienických zariadeniach ZSS Senica - zmena č. 1</v>
      </c>
      <c r="F126" s="30"/>
      <c r="G126" s="30"/>
      <c r="H126" s="30"/>
      <c r="I126" s="137"/>
      <c r="J126" s="37"/>
      <c r="K126" s="37"/>
      <c r="L126" s="41"/>
    </row>
    <row r="127" s="1" customFormat="1" ht="12" customHeight="1">
      <c r="B127" s="36"/>
      <c r="C127" s="30" t="s">
        <v>95</v>
      </c>
      <c r="D127" s="37"/>
      <c r="E127" s="37"/>
      <c r="F127" s="37"/>
      <c r="G127" s="37"/>
      <c r="H127" s="37"/>
      <c r="I127" s="137"/>
      <c r="J127" s="37"/>
      <c r="K127" s="37"/>
      <c r="L127" s="41"/>
    </row>
    <row r="128" s="1" customFormat="1" ht="16.5" customHeight="1">
      <c r="B128" s="36"/>
      <c r="C128" s="37"/>
      <c r="D128" s="37"/>
      <c r="E128" s="69" t="str">
        <f>E9</f>
        <v>02 - Miestnosť č. 401</v>
      </c>
      <c r="F128" s="37"/>
      <c r="G128" s="37"/>
      <c r="H128" s="37"/>
      <c r="I128" s="137"/>
      <c r="J128" s="37"/>
      <c r="K128" s="37"/>
      <c r="L128" s="41"/>
    </row>
    <row r="129" s="1" customFormat="1" ht="6.96" customHeight="1">
      <c r="B129" s="36"/>
      <c r="C129" s="37"/>
      <c r="D129" s="37"/>
      <c r="E129" s="37"/>
      <c r="F129" s="37"/>
      <c r="G129" s="37"/>
      <c r="H129" s="37"/>
      <c r="I129" s="137"/>
      <c r="J129" s="37"/>
      <c r="K129" s="37"/>
      <c r="L129" s="41"/>
    </row>
    <row r="130" s="1" customFormat="1" ht="12" customHeight="1">
      <c r="B130" s="36"/>
      <c r="C130" s="30" t="s">
        <v>18</v>
      </c>
      <c r="D130" s="37"/>
      <c r="E130" s="37"/>
      <c r="F130" s="25" t="str">
        <f>F12</f>
        <v>Senica</v>
      </c>
      <c r="G130" s="37"/>
      <c r="H130" s="37"/>
      <c r="I130" s="140" t="s">
        <v>20</v>
      </c>
      <c r="J130" s="72" t="str">
        <f>IF(J12="","",J12)</f>
        <v>24. 6. 2019</v>
      </c>
      <c r="K130" s="37"/>
      <c r="L130" s="41"/>
    </row>
    <row r="131" s="1" customFormat="1" ht="6.96" customHeight="1">
      <c r="B131" s="36"/>
      <c r="C131" s="37"/>
      <c r="D131" s="37"/>
      <c r="E131" s="37"/>
      <c r="F131" s="37"/>
      <c r="G131" s="37"/>
      <c r="H131" s="37"/>
      <c r="I131" s="137"/>
      <c r="J131" s="37"/>
      <c r="K131" s="37"/>
      <c r="L131" s="41"/>
    </row>
    <row r="132" s="1" customFormat="1" ht="27.9" customHeight="1">
      <c r="B132" s="36"/>
      <c r="C132" s="30" t="s">
        <v>22</v>
      </c>
      <c r="D132" s="37"/>
      <c r="E132" s="37"/>
      <c r="F132" s="25" t="str">
        <f>E15</f>
        <v>Mesto Senica</v>
      </c>
      <c r="G132" s="37"/>
      <c r="H132" s="37"/>
      <c r="I132" s="140" t="s">
        <v>28</v>
      </c>
      <c r="J132" s="34" t="str">
        <f>E21</f>
        <v>Ing. Mária Kucbelová</v>
      </c>
      <c r="K132" s="37"/>
      <c r="L132" s="41"/>
    </row>
    <row r="133" s="1" customFormat="1" ht="15.15" customHeight="1">
      <c r="B133" s="36"/>
      <c r="C133" s="30" t="s">
        <v>26</v>
      </c>
      <c r="D133" s="37"/>
      <c r="E133" s="37"/>
      <c r="F133" s="25" t="str">
        <f>IF(E18="","",E18)</f>
        <v>Vyplň údaj</v>
      </c>
      <c r="G133" s="37"/>
      <c r="H133" s="37"/>
      <c r="I133" s="140" t="s">
        <v>32</v>
      </c>
      <c r="J133" s="34" t="str">
        <f>E24</f>
        <v>Ing. Juraj Havetta</v>
      </c>
      <c r="K133" s="37"/>
      <c r="L133" s="41"/>
    </row>
    <row r="134" s="1" customFormat="1" ht="10.32" customHeight="1">
      <c r="B134" s="36"/>
      <c r="C134" s="37"/>
      <c r="D134" s="37"/>
      <c r="E134" s="37"/>
      <c r="F134" s="37"/>
      <c r="G134" s="37"/>
      <c r="H134" s="37"/>
      <c r="I134" s="137"/>
      <c r="J134" s="37"/>
      <c r="K134" s="37"/>
      <c r="L134" s="41"/>
    </row>
    <row r="135" s="10" customFormat="1" ht="29.28" customHeight="1">
      <c r="B135" s="195"/>
      <c r="C135" s="196" t="s">
        <v>122</v>
      </c>
      <c r="D135" s="197" t="s">
        <v>60</v>
      </c>
      <c r="E135" s="197" t="s">
        <v>56</v>
      </c>
      <c r="F135" s="197" t="s">
        <v>57</v>
      </c>
      <c r="G135" s="197" t="s">
        <v>123</v>
      </c>
      <c r="H135" s="197" t="s">
        <v>124</v>
      </c>
      <c r="I135" s="198" t="s">
        <v>125</v>
      </c>
      <c r="J135" s="199" t="s">
        <v>99</v>
      </c>
      <c r="K135" s="200" t="s">
        <v>126</v>
      </c>
      <c r="L135" s="201"/>
      <c r="M135" s="93" t="s">
        <v>1</v>
      </c>
      <c r="N135" s="94" t="s">
        <v>39</v>
      </c>
      <c r="O135" s="94" t="s">
        <v>127</v>
      </c>
      <c r="P135" s="94" t="s">
        <v>128</v>
      </c>
      <c r="Q135" s="94" t="s">
        <v>129</v>
      </c>
      <c r="R135" s="94" t="s">
        <v>130</v>
      </c>
      <c r="S135" s="94" t="s">
        <v>131</v>
      </c>
      <c r="T135" s="95" t="s">
        <v>132</v>
      </c>
    </row>
    <row r="136" s="1" customFormat="1" ht="22.8" customHeight="1">
      <c r="B136" s="36"/>
      <c r="C136" s="100" t="s">
        <v>100</v>
      </c>
      <c r="D136" s="37"/>
      <c r="E136" s="37"/>
      <c r="F136" s="37"/>
      <c r="G136" s="37"/>
      <c r="H136" s="37"/>
      <c r="I136" s="137"/>
      <c r="J136" s="202">
        <f>BK136</f>
        <v>0</v>
      </c>
      <c r="K136" s="37"/>
      <c r="L136" s="41"/>
      <c r="M136" s="96"/>
      <c r="N136" s="97"/>
      <c r="O136" s="97"/>
      <c r="P136" s="203">
        <f>P137+P215+P343</f>
        <v>0</v>
      </c>
      <c r="Q136" s="97"/>
      <c r="R136" s="203">
        <f>R137+R215+R343</f>
        <v>6.3267399700000011</v>
      </c>
      <c r="S136" s="97"/>
      <c r="T136" s="204">
        <f>T137+T215+T343</f>
        <v>12.251975999999999</v>
      </c>
      <c r="AT136" s="15" t="s">
        <v>74</v>
      </c>
      <c r="AU136" s="15" t="s">
        <v>101</v>
      </c>
      <c r="BK136" s="205">
        <f>BK137+BK215+BK343</f>
        <v>0</v>
      </c>
    </row>
    <row r="137" s="11" customFormat="1" ht="25.92" customHeight="1">
      <c r="B137" s="206"/>
      <c r="C137" s="207"/>
      <c r="D137" s="208" t="s">
        <v>74</v>
      </c>
      <c r="E137" s="209" t="s">
        <v>133</v>
      </c>
      <c r="F137" s="209" t="s">
        <v>134</v>
      </c>
      <c r="G137" s="207"/>
      <c r="H137" s="207"/>
      <c r="I137" s="210"/>
      <c r="J137" s="211">
        <f>BK137</f>
        <v>0</v>
      </c>
      <c r="K137" s="207"/>
      <c r="L137" s="212"/>
      <c r="M137" s="213"/>
      <c r="N137" s="214"/>
      <c r="O137" s="214"/>
      <c r="P137" s="215">
        <f>P138+P149+P177+P213</f>
        <v>0</v>
      </c>
      <c r="Q137" s="214"/>
      <c r="R137" s="215">
        <f>R138+R149+R177+R213</f>
        <v>5.0488062000000005</v>
      </c>
      <c r="S137" s="214"/>
      <c r="T137" s="216">
        <f>T138+T149+T177+T213</f>
        <v>12.251975999999999</v>
      </c>
      <c r="AR137" s="217" t="s">
        <v>83</v>
      </c>
      <c r="AT137" s="218" t="s">
        <v>74</v>
      </c>
      <c r="AU137" s="218" t="s">
        <v>75</v>
      </c>
      <c r="AY137" s="217" t="s">
        <v>135</v>
      </c>
      <c r="BK137" s="219">
        <f>BK138+BK149+BK177+BK213</f>
        <v>0</v>
      </c>
    </row>
    <row r="138" s="11" customFormat="1" ht="22.8" customHeight="1">
      <c r="B138" s="206"/>
      <c r="C138" s="207"/>
      <c r="D138" s="208" t="s">
        <v>74</v>
      </c>
      <c r="E138" s="220" t="s">
        <v>136</v>
      </c>
      <c r="F138" s="220" t="s">
        <v>137</v>
      </c>
      <c r="G138" s="207"/>
      <c r="H138" s="207"/>
      <c r="I138" s="210"/>
      <c r="J138" s="221">
        <f>BK138</f>
        <v>0</v>
      </c>
      <c r="K138" s="207"/>
      <c r="L138" s="212"/>
      <c r="M138" s="213"/>
      <c r="N138" s="214"/>
      <c r="O138" s="214"/>
      <c r="P138" s="215">
        <f>SUM(P139:P148)</f>
        <v>0</v>
      </c>
      <c r="Q138" s="214"/>
      <c r="R138" s="215">
        <f>SUM(R139:R148)</f>
        <v>1.5131406600000001</v>
      </c>
      <c r="S138" s="214"/>
      <c r="T138" s="216">
        <f>SUM(T139:T148)</f>
        <v>0</v>
      </c>
      <c r="AR138" s="217" t="s">
        <v>83</v>
      </c>
      <c r="AT138" s="218" t="s">
        <v>74</v>
      </c>
      <c r="AU138" s="218" t="s">
        <v>83</v>
      </c>
      <c r="AY138" s="217" t="s">
        <v>135</v>
      </c>
      <c r="BK138" s="219">
        <f>SUM(BK139:BK148)</f>
        <v>0</v>
      </c>
    </row>
    <row r="139" s="1" customFormat="1" ht="24" customHeight="1">
      <c r="B139" s="36"/>
      <c r="C139" s="222" t="s">
        <v>83</v>
      </c>
      <c r="D139" s="222" t="s">
        <v>138</v>
      </c>
      <c r="E139" s="223" t="s">
        <v>736</v>
      </c>
      <c r="F139" s="224" t="s">
        <v>737</v>
      </c>
      <c r="G139" s="225" t="s">
        <v>226</v>
      </c>
      <c r="H139" s="226">
        <v>0.063</v>
      </c>
      <c r="I139" s="227"/>
      <c r="J139" s="226">
        <f>ROUND(I139*H139,3)</f>
        <v>0</v>
      </c>
      <c r="K139" s="224" t="s">
        <v>142</v>
      </c>
      <c r="L139" s="41"/>
      <c r="M139" s="228" t="s">
        <v>1</v>
      </c>
      <c r="N139" s="229" t="s">
        <v>41</v>
      </c>
      <c r="O139" s="84"/>
      <c r="P139" s="230">
        <f>O139*H139</f>
        <v>0</v>
      </c>
      <c r="Q139" s="230">
        <v>1.72468</v>
      </c>
      <c r="R139" s="230">
        <f>Q139*H139</f>
        <v>0.10865484</v>
      </c>
      <c r="S139" s="230">
        <v>0</v>
      </c>
      <c r="T139" s="231">
        <f>S139*H139</f>
        <v>0</v>
      </c>
      <c r="AR139" s="232" t="s">
        <v>143</v>
      </c>
      <c r="AT139" s="232" t="s">
        <v>138</v>
      </c>
      <c r="AU139" s="232" t="s">
        <v>144</v>
      </c>
      <c r="AY139" s="15" t="s">
        <v>135</v>
      </c>
      <c r="BE139" s="233">
        <f>IF(N139="základná",J139,0)</f>
        <v>0</v>
      </c>
      <c r="BF139" s="233">
        <f>IF(N139="znížená",J139,0)</f>
        <v>0</v>
      </c>
      <c r="BG139" s="233">
        <f>IF(N139="zákl. prenesená",J139,0)</f>
        <v>0</v>
      </c>
      <c r="BH139" s="233">
        <f>IF(N139="zníž. prenesená",J139,0)</f>
        <v>0</v>
      </c>
      <c r="BI139" s="233">
        <f>IF(N139="nulová",J139,0)</f>
        <v>0</v>
      </c>
      <c r="BJ139" s="15" t="s">
        <v>144</v>
      </c>
      <c r="BK139" s="234">
        <f>ROUND(I139*H139,3)</f>
        <v>0</v>
      </c>
      <c r="BL139" s="15" t="s">
        <v>143</v>
      </c>
      <c r="BM139" s="232" t="s">
        <v>738</v>
      </c>
    </row>
    <row r="140" s="12" customFormat="1">
      <c r="B140" s="235"/>
      <c r="C140" s="236"/>
      <c r="D140" s="237" t="s">
        <v>146</v>
      </c>
      <c r="E140" s="238" t="s">
        <v>1</v>
      </c>
      <c r="F140" s="239" t="s">
        <v>739</v>
      </c>
      <c r="G140" s="236"/>
      <c r="H140" s="240">
        <v>0.063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146</v>
      </c>
      <c r="AU140" s="246" t="s">
        <v>144</v>
      </c>
      <c r="AV140" s="12" t="s">
        <v>144</v>
      </c>
      <c r="AW140" s="12" t="s">
        <v>30</v>
      </c>
      <c r="AX140" s="12" t="s">
        <v>83</v>
      </c>
      <c r="AY140" s="246" t="s">
        <v>135</v>
      </c>
    </row>
    <row r="141" s="1" customFormat="1" ht="24" customHeight="1">
      <c r="B141" s="36"/>
      <c r="C141" s="222" t="s">
        <v>144</v>
      </c>
      <c r="D141" s="222" t="s">
        <v>138</v>
      </c>
      <c r="E141" s="223" t="s">
        <v>740</v>
      </c>
      <c r="F141" s="224" t="s">
        <v>741</v>
      </c>
      <c r="G141" s="225" t="s">
        <v>141</v>
      </c>
      <c r="H141" s="226">
        <v>4.4100000000000001</v>
      </c>
      <c r="I141" s="227"/>
      <c r="J141" s="226">
        <f>ROUND(I141*H141,3)</f>
        <v>0</v>
      </c>
      <c r="K141" s="224" t="s">
        <v>142</v>
      </c>
      <c r="L141" s="41"/>
      <c r="M141" s="228" t="s">
        <v>1</v>
      </c>
      <c r="N141" s="229" t="s">
        <v>41</v>
      </c>
      <c r="O141" s="84"/>
      <c r="P141" s="230">
        <f>O141*H141</f>
        <v>0</v>
      </c>
      <c r="Q141" s="230">
        <v>0.10466</v>
      </c>
      <c r="R141" s="230">
        <f>Q141*H141</f>
        <v>0.46155060000000003</v>
      </c>
      <c r="S141" s="230">
        <v>0</v>
      </c>
      <c r="T141" s="231">
        <f>S141*H141</f>
        <v>0</v>
      </c>
      <c r="AR141" s="232" t="s">
        <v>143</v>
      </c>
      <c r="AT141" s="232" t="s">
        <v>138</v>
      </c>
      <c r="AU141" s="232" t="s">
        <v>144</v>
      </c>
      <c r="AY141" s="15" t="s">
        <v>135</v>
      </c>
      <c r="BE141" s="233">
        <f>IF(N141="základná",J141,0)</f>
        <v>0</v>
      </c>
      <c r="BF141" s="233">
        <f>IF(N141="znížená",J141,0)</f>
        <v>0</v>
      </c>
      <c r="BG141" s="233">
        <f>IF(N141="zákl. prenesená",J141,0)</f>
        <v>0</v>
      </c>
      <c r="BH141" s="233">
        <f>IF(N141="zníž. prenesená",J141,0)</f>
        <v>0</v>
      </c>
      <c r="BI141" s="233">
        <f>IF(N141="nulová",J141,0)</f>
        <v>0</v>
      </c>
      <c r="BJ141" s="15" t="s">
        <v>144</v>
      </c>
      <c r="BK141" s="234">
        <f>ROUND(I141*H141,3)</f>
        <v>0</v>
      </c>
      <c r="BL141" s="15" t="s">
        <v>143</v>
      </c>
      <c r="BM141" s="232" t="s">
        <v>742</v>
      </c>
    </row>
    <row r="142" s="12" customFormat="1">
      <c r="B142" s="235"/>
      <c r="C142" s="236"/>
      <c r="D142" s="237" t="s">
        <v>146</v>
      </c>
      <c r="E142" s="238" t="s">
        <v>1</v>
      </c>
      <c r="F142" s="239" t="s">
        <v>743</v>
      </c>
      <c r="G142" s="236"/>
      <c r="H142" s="240">
        <v>4.4100000000000001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146</v>
      </c>
      <c r="AU142" s="246" t="s">
        <v>144</v>
      </c>
      <c r="AV142" s="12" t="s">
        <v>144</v>
      </c>
      <c r="AW142" s="12" t="s">
        <v>30</v>
      </c>
      <c r="AX142" s="12" t="s">
        <v>83</v>
      </c>
      <c r="AY142" s="246" t="s">
        <v>135</v>
      </c>
    </row>
    <row r="143" s="1" customFormat="1" ht="24" customHeight="1">
      <c r="B143" s="36"/>
      <c r="C143" s="222" t="s">
        <v>136</v>
      </c>
      <c r="D143" s="222" t="s">
        <v>138</v>
      </c>
      <c r="E143" s="223" t="s">
        <v>139</v>
      </c>
      <c r="F143" s="224" t="s">
        <v>140</v>
      </c>
      <c r="G143" s="225" t="s">
        <v>141</v>
      </c>
      <c r="H143" s="226">
        <v>1.77</v>
      </c>
      <c r="I143" s="227"/>
      <c r="J143" s="226">
        <f>ROUND(I143*H143,3)</f>
        <v>0</v>
      </c>
      <c r="K143" s="224" t="s">
        <v>142</v>
      </c>
      <c r="L143" s="41"/>
      <c r="M143" s="228" t="s">
        <v>1</v>
      </c>
      <c r="N143" s="229" t="s">
        <v>41</v>
      </c>
      <c r="O143" s="84"/>
      <c r="P143" s="230">
        <f>O143*H143</f>
        <v>0</v>
      </c>
      <c r="Q143" s="230">
        <v>0.11507000000000001</v>
      </c>
      <c r="R143" s="230">
        <f>Q143*H143</f>
        <v>0.20367390000000002</v>
      </c>
      <c r="S143" s="230">
        <v>0</v>
      </c>
      <c r="T143" s="231">
        <f>S143*H143</f>
        <v>0</v>
      </c>
      <c r="AR143" s="232" t="s">
        <v>143</v>
      </c>
      <c r="AT143" s="232" t="s">
        <v>138</v>
      </c>
      <c r="AU143" s="232" t="s">
        <v>144</v>
      </c>
      <c r="AY143" s="15" t="s">
        <v>135</v>
      </c>
      <c r="BE143" s="233">
        <f>IF(N143="základná",J143,0)</f>
        <v>0</v>
      </c>
      <c r="BF143" s="233">
        <f>IF(N143="znížená",J143,0)</f>
        <v>0</v>
      </c>
      <c r="BG143" s="233">
        <f>IF(N143="zákl. prenesená",J143,0)</f>
        <v>0</v>
      </c>
      <c r="BH143" s="233">
        <f>IF(N143="zníž. prenesená",J143,0)</f>
        <v>0</v>
      </c>
      <c r="BI143" s="233">
        <f>IF(N143="nulová",J143,0)</f>
        <v>0</v>
      </c>
      <c r="BJ143" s="15" t="s">
        <v>144</v>
      </c>
      <c r="BK143" s="234">
        <f>ROUND(I143*H143,3)</f>
        <v>0</v>
      </c>
      <c r="BL143" s="15" t="s">
        <v>143</v>
      </c>
      <c r="BM143" s="232" t="s">
        <v>744</v>
      </c>
    </row>
    <row r="144" s="12" customFormat="1">
      <c r="B144" s="235"/>
      <c r="C144" s="236"/>
      <c r="D144" s="237" t="s">
        <v>146</v>
      </c>
      <c r="E144" s="238" t="s">
        <v>1</v>
      </c>
      <c r="F144" s="239" t="s">
        <v>745</v>
      </c>
      <c r="G144" s="236"/>
      <c r="H144" s="240">
        <v>1.77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146</v>
      </c>
      <c r="AU144" s="246" t="s">
        <v>144</v>
      </c>
      <c r="AV144" s="12" t="s">
        <v>144</v>
      </c>
      <c r="AW144" s="12" t="s">
        <v>30</v>
      </c>
      <c r="AX144" s="12" t="s">
        <v>83</v>
      </c>
      <c r="AY144" s="246" t="s">
        <v>135</v>
      </c>
    </row>
    <row r="145" s="1" customFormat="1" ht="24" customHeight="1">
      <c r="B145" s="36"/>
      <c r="C145" s="222" t="s">
        <v>143</v>
      </c>
      <c r="D145" s="222" t="s">
        <v>138</v>
      </c>
      <c r="E145" s="223" t="s">
        <v>746</v>
      </c>
      <c r="F145" s="224" t="s">
        <v>747</v>
      </c>
      <c r="G145" s="225" t="s">
        <v>141</v>
      </c>
      <c r="H145" s="226">
        <v>10.178000000000001</v>
      </c>
      <c r="I145" s="227"/>
      <c r="J145" s="226">
        <f>ROUND(I145*H145,3)</f>
        <v>0</v>
      </c>
      <c r="K145" s="224" t="s">
        <v>142</v>
      </c>
      <c r="L145" s="41"/>
      <c r="M145" s="228" t="s">
        <v>1</v>
      </c>
      <c r="N145" s="229" t="s">
        <v>41</v>
      </c>
      <c r="O145" s="84"/>
      <c r="P145" s="230">
        <f>O145*H145</f>
        <v>0</v>
      </c>
      <c r="Q145" s="230">
        <v>0.071940000000000004</v>
      </c>
      <c r="R145" s="230">
        <f>Q145*H145</f>
        <v>0.73220532000000005</v>
      </c>
      <c r="S145" s="230">
        <v>0</v>
      </c>
      <c r="T145" s="231">
        <f>S145*H145</f>
        <v>0</v>
      </c>
      <c r="AR145" s="232" t="s">
        <v>143</v>
      </c>
      <c r="AT145" s="232" t="s">
        <v>138</v>
      </c>
      <c r="AU145" s="232" t="s">
        <v>144</v>
      </c>
      <c r="AY145" s="15" t="s">
        <v>135</v>
      </c>
      <c r="BE145" s="233">
        <f>IF(N145="základná",J145,0)</f>
        <v>0</v>
      </c>
      <c r="BF145" s="233">
        <f>IF(N145="znížená",J145,0)</f>
        <v>0</v>
      </c>
      <c r="BG145" s="233">
        <f>IF(N145="zákl. prenesená",J145,0)</f>
        <v>0</v>
      </c>
      <c r="BH145" s="233">
        <f>IF(N145="zníž. prenesená",J145,0)</f>
        <v>0</v>
      </c>
      <c r="BI145" s="233">
        <f>IF(N145="nulová",J145,0)</f>
        <v>0</v>
      </c>
      <c r="BJ145" s="15" t="s">
        <v>144</v>
      </c>
      <c r="BK145" s="234">
        <f>ROUND(I145*H145,3)</f>
        <v>0</v>
      </c>
      <c r="BL145" s="15" t="s">
        <v>143</v>
      </c>
      <c r="BM145" s="232" t="s">
        <v>748</v>
      </c>
    </row>
    <row r="146" s="12" customFormat="1">
      <c r="B146" s="235"/>
      <c r="C146" s="236"/>
      <c r="D146" s="237" t="s">
        <v>146</v>
      </c>
      <c r="E146" s="238" t="s">
        <v>1</v>
      </c>
      <c r="F146" s="239" t="s">
        <v>749</v>
      </c>
      <c r="G146" s="236"/>
      <c r="H146" s="240">
        <v>10.178000000000001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146</v>
      </c>
      <c r="AU146" s="246" t="s">
        <v>144</v>
      </c>
      <c r="AV146" s="12" t="s">
        <v>144</v>
      </c>
      <c r="AW146" s="12" t="s">
        <v>30</v>
      </c>
      <c r="AX146" s="12" t="s">
        <v>83</v>
      </c>
      <c r="AY146" s="246" t="s">
        <v>135</v>
      </c>
    </row>
    <row r="147" s="1" customFormat="1" ht="24" customHeight="1">
      <c r="B147" s="36"/>
      <c r="C147" s="222" t="s">
        <v>163</v>
      </c>
      <c r="D147" s="222" t="s">
        <v>138</v>
      </c>
      <c r="E147" s="223" t="s">
        <v>750</v>
      </c>
      <c r="F147" s="224" t="s">
        <v>751</v>
      </c>
      <c r="G147" s="225" t="s">
        <v>141</v>
      </c>
      <c r="H147" s="226">
        <v>0.97999999999999998</v>
      </c>
      <c r="I147" s="227"/>
      <c r="J147" s="226">
        <f>ROUND(I147*H147,3)</f>
        <v>0</v>
      </c>
      <c r="K147" s="224" t="s">
        <v>142</v>
      </c>
      <c r="L147" s="41"/>
      <c r="M147" s="228" t="s">
        <v>1</v>
      </c>
      <c r="N147" s="229" t="s">
        <v>41</v>
      </c>
      <c r="O147" s="84"/>
      <c r="P147" s="230">
        <f>O147*H147</f>
        <v>0</v>
      </c>
      <c r="Q147" s="230">
        <v>0.0071999999999999998</v>
      </c>
      <c r="R147" s="230">
        <f>Q147*H147</f>
        <v>0.0070559999999999998</v>
      </c>
      <c r="S147" s="230">
        <v>0</v>
      </c>
      <c r="T147" s="231">
        <f>S147*H147</f>
        <v>0</v>
      </c>
      <c r="AR147" s="232" t="s">
        <v>143</v>
      </c>
      <c r="AT147" s="232" t="s">
        <v>138</v>
      </c>
      <c r="AU147" s="232" t="s">
        <v>144</v>
      </c>
      <c r="AY147" s="15" t="s">
        <v>135</v>
      </c>
      <c r="BE147" s="233">
        <f>IF(N147="základná",J147,0)</f>
        <v>0</v>
      </c>
      <c r="BF147" s="233">
        <f>IF(N147="znížená",J147,0)</f>
        <v>0</v>
      </c>
      <c r="BG147" s="233">
        <f>IF(N147="zákl. prenesená",J147,0)</f>
        <v>0</v>
      </c>
      <c r="BH147" s="233">
        <f>IF(N147="zníž. prenesená",J147,0)</f>
        <v>0</v>
      </c>
      <c r="BI147" s="233">
        <f>IF(N147="nulová",J147,0)</f>
        <v>0</v>
      </c>
      <c r="BJ147" s="15" t="s">
        <v>144</v>
      </c>
      <c r="BK147" s="234">
        <f>ROUND(I147*H147,3)</f>
        <v>0</v>
      </c>
      <c r="BL147" s="15" t="s">
        <v>143</v>
      </c>
      <c r="BM147" s="232" t="s">
        <v>752</v>
      </c>
    </row>
    <row r="148" s="12" customFormat="1">
      <c r="B148" s="235"/>
      <c r="C148" s="236"/>
      <c r="D148" s="237" t="s">
        <v>146</v>
      </c>
      <c r="E148" s="238" t="s">
        <v>1</v>
      </c>
      <c r="F148" s="239" t="s">
        <v>753</v>
      </c>
      <c r="G148" s="236"/>
      <c r="H148" s="240">
        <v>0.97999999999999998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146</v>
      </c>
      <c r="AU148" s="246" t="s">
        <v>144</v>
      </c>
      <c r="AV148" s="12" t="s">
        <v>144</v>
      </c>
      <c r="AW148" s="12" t="s">
        <v>30</v>
      </c>
      <c r="AX148" s="12" t="s">
        <v>83</v>
      </c>
      <c r="AY148" s="246" t="s">
        <v>135</v>
      </c>
    </row>
    <row r="149" s="11" customFormat="1" ht="22.8" customHeight="1">
      <c r="B149" s="206"/>
      <c r="C149" s="207"/>
      <c r="D149" s="208" t="s">
        <v>74</v>
      </c>
      <c r="E149" s="220" t="s">
        <v>148</v>
      </c>
      <c r="F149" s="220" t="s">
        <v>149</v>
      </c>
      <c r="G149" s="207"/>
      <c r="H149" s="207"/>
      <c r="I149" s="210"/>
      <c r="J149" s="221">
        <f>BK149</f>
        <v>0</v>
      </c>
      <c r="K149" s="207"/>
      <c r="L149" s="212"/>
      <c r="M149" s="213"/>
      <c r="N149" s="214"/>
      <c r="O149" s="214"/>
      <c r="P149" s="215">
        <f>SUM(P150:P176)</f>
        <v>0</v>
      </c>
      <c r="Q149" s="214"/>
      <c r="R149" s="215">
        <f>SUM(R150:R176)</f>
        <v>3.53496554</v>
      </c>
      <c r="S149" s="214"/>
      <c r="T149" s="216">
        <f>SUM(T150:T176)</f>
        <v>0</v>
      </c>
      <c r="AR149" s="217" t="s">
        <v>83</v>
      </c>
      <c r="AT149" s="218" t="s">
        <v>74</v>
      </c>
      <c r="AU149" s="218" t="s">
        <v>83</v>
      </c>
      <c r="AY149" s="217" t="s">
        <v>135</v>
      </c>
      <c r="BK149" s="219">
        <f>SUM(BK150:BK176)</f>
        <v>0</v>
      </c>
    </row>
    <row r="150" s="1" customFormat="1" ht="24" customHeight="1">
      <c r="B150" s="36"/>
      <c r="C150" s="222" t="s">
        <v>148</v>
      </c>
      <c r="D150" s="222" t="s">
        <v>138</v>
      </c>
      <c r="E150" s="223" t="s">
        <v>754</v>
      </c>
      <c r="F150" s="224" t="s">
        <v>755</v>
      </c>
      <c r="G150" s="225" t="s">
        <v>181</v>
      </c>
      <c r="H150" s="226">
        <v>1</v>
      </c>
      <c r="I150" s="227"/>
      <c r="J150" s="226">
        <f>ROUND(I150*H150,3)</f>
        <v>0</v>
      </c>
      <c r="K150" s="224" t="s">
        <v>142</v>
      </c>
      <c r="L150" s="41"/>
      <c r="M150" s="228" t="s">
        <v>1</v>
      </c>
      <c r="N150" s="229" t="s">
        <v>41</v>
      </c>
      <c r="O150" s="84"/>
      <c r="P150" s="230">
        <f>O150*H150</f>
        <v>0</v>
      </c>
      <c r="Q150" s="230">
        <v>0.037859999999999998</v>
      </c>
      <c r="R150" s="230">
        <f>Q150*H150</f>
        <v>0.037859999999999998</v>
      </c>
      <c r="S150" s="230">
        <v>0</v>
      </c>
      <c r="T150" s="231">
        <f>S150*H150</f>
        <v>0</v>
      </c>
      <c r="AR150" s="232" t="s">
        <v>143</v>
      </c>
      <c r="AT150" s="232" t="s">
        <v>138</v>
      </c>
      <c r="AU150" s="232" t="s">
        <v>144</v>
      </c>
      <c r="AY150" s="15" t="s">
        <v>135</v>
      </c>
      <c r="BE150" s="233">
        <f>IF(N150="základná",J150,0)</f>
        <v>0</v>
      </c>
      <c r="BF150" s="233">
        <f>IF(N150="znížená",J150,0)</f>
        <v>0</v>
      </c>
      <c r="BG150" s="233">
        <f>IF(N150="zákl. prenesená",J150,0)</f>
        <v>0</v>
      </c>
      <c r="BH150" s="233">
        <f>IF(N150="zníž. prenesená",J150,0)</f>
        <v>0</v>
      </c>
      <c r="BI150" s="233">
        <f>IF(N150="nulová",J150,0)</f>
        <v>0</v>
      </c>
      <c r="BJ150" s="15" t="s">
        <v>144</v>
      </c>
      <c r="BK150" s="234">
        <f>ROUND(I150*H150,3)</f>
        <v>0</v>
      </c>
      <c r="BL150" s="15" t="s">
        <v>143</v>
      </c>
      <c r="BM150" s="232" t="s">
        <v>756</v>
      </c>
    </row>
    <row r="151" s="12" customFormat="1">
      <c r="B151" s="235"/>
      <c r="C151" s="236"/>
      <c r="D151" s="237" t="s">
        <v>146</v>
      </c>
      <c r="E151" s="238" t="s">
        <v>1</v>
      </c>
      <c r="F151" s="239" t="s">
        <v>757</v>
      </c>
      <c r="G151" s="236"/>
      <c r="H151" s="240">
        <v>1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146</v>
      </c>
      <c r="AU151" s="246" t="s">
        <v>144</v>
      </c>
      <c r="AV151" s="12" t="s">
        <v>144</v>
      </c>
      <c r="AW151" s="12" t="s">
        <v>30</v>
      </c>
      <c r="AX151" s="12" t="s">
        <v>83</v>
      </c>
      <c r="AY151" s="246" t="s">
        <v>135</v>
      </c>
    </row>
    <row r="152" s="1" customFormat="1" ht="24" customHeight="1">
      <c r="B152" s="36"/>
      <c r="C152" s="222" t="s">
        <v>170</v>
      </c>
      <c r="D152" s="222" t="s">
        <v>138</v>
      </c>
      <c r="E152" s="223" t="s">
        <v>758</v>
      </c>
      <c r="F152" s="224" t="s">
        <v>759</v>
      </c>
      <c r="G152" s="225" t="s">
        <v>141</v>
      </c>
      <c r="H152" s="226">
        <v>0.26300000000000001</v>
      </c>
      <c r="I152" s="227"/>
      <c r="J152" s="226">
        <f>ROUND(I152*H152,3)</f>
        <v>0</v>
      </c>
      <c r="K152" s="224" t="s">
        <v>142</v>
      </c>
      <c r="L152" s="41"/>
      <c r="M152" s="228" t="s">
        <v>1</v>
      </c>
      <c r="N152" s="229" t="s">
        <v>41</v>
      </c>
      <c r="O152" s="84"/>
      <c r="P152" s="230">
        <f>O152*H152</f>
        <v>0</v>
      </c>
      <c r="Q152" s="230">
        <v>0.075520000000000004</v>
      </c>
      <c r="R152" s="230">
        <f>Q152*H152</f>
        <v>0.019861760000000003</v>
      </c>
      <c r="S152" s="230">
        <v>0</v>
      </c>
      <c r="T152" s="231">
        <f>S152*H152</f>
        <v>0</v>
      </c>
      <c r="AR152" s="232" t="s">
        <v>143</v>
      </c>
      <c r="AT152" s="232" t="s">
        <v>138</v>
      </c>
      <c r="AU152" s="232" t="s">
        <v>144</v>
      </c>
      <c r="AY152" s="15" t="s">
        <v>135</v>
      </c>
      <c r="BE152" s="233">
        <f>IF(N152="základná",J152,0)</f>
        <v>0</v>
      </c>
      <c r="BF152" s="233">
        <f>IF(N152="znížená",J152,0)</f>
        <v>0</v>
      </c>
      <c r="BG152" s="233">
        <f>IF(N152="zákl. prenesená",J152,0)</f>
        <v>0</v>
      </c>
      <c r="BH152" s="233">
        <f>IF(N152="zníž. prenesená",J152,0)</f>
        <v>0</v>
      </c>
      <c r="BI152" s="233">
        <f>IF(N152="nulová",J152,0)</f>
        <v>0</v>
      </c>
      <c r="BJ152" s="15" t="s">
        <v>144</v>
      </c>
      <c r="BK152" s="234">
        <f>ROUND(I152*H152,3)</f>
        <v>0</v>
      </c>
      <c r="BL152" s="15" t="s">
        <v>143</v>
      </c>
      <c r="BM152" s="232" t="s">
        <v>760</v>
      </c>
    </row>
    <row r="153" s="12" customFormat="1">
      <c r="B153" s="235"/>
      <c r="C153" s="236"/>
      <c r="D153" s="237" t="s">
        <v>146</v>
      </c>
      <c r="E153" s="238" t="s">
        <v>1</v>
      </c>
      <c r="F153" s="239" t="s">
        <v>761</v>
      </c>
      <c r="G153" s="236"/>
      <c r="H153" s="240">
        <v>0.26300000000000001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AT153" s="246" t="s">
        <v>146</v>
      </c>
      <c r="AU153" s="246" t="s">
        <v>144</v>
      </c>
      <c r="AV153" s="12" t="s">
        <v>144</v>
      </c>
      <c r="AW153" s="12" t="s">
        <v>30</v>
      </c>
      <c r="AX153" s="12" t="s">
        <v>83</v>
      </c>
      <c r="AY153" s="246" t="s">
        <v>135</v>
      </c>
    </row>
    <row r="154" s="1" customFormat="1" ht="24" customHeight="1">
      <c r="B154" s="36"/>
      <c r="C154" s="222" t="s">
        <v>174</v>
      </c>
      <c r="D154" s="222" t="s">
        <v>138</v>
      </c>
      <c r="E154" s="223" t="s">
        <v>762</v>
      </c>
      <c r="F154" s="224" t="s">
        <v>763</v>
      </c>
      <c r="G154" s="225" t="s">
        <v>181</v>
      </c>
      <c r="H154" s="226">
        <v>2</v>
      </c>
      <c r="I154" s="227"/>
      <c r="J154" s="226">
        <f>ROUND(I154*H154,3)</f>
        <v>0</v>
      </c>
      <c r="K154" s="224" t="s">
        <v>142</v>
      </c>
      <c r="L154" s="41"/>
      <c r="M154" s="228" t="s">
        <v>1</v>
      </c>
      <c r="N154" s="229" t="s">
        <v>41</v>
      </c>
      <c r="O154" s="84"/>
      <c r="P154" s="230">
        <f>O154*H154</f>
        <v>0</v>
      </c>
      <c r="Q154" s="230">
        <v>0.03031</v>
      </c>
      <c r="R154" s="230">
        <f>Q154*H154</f>
        <v>0.06062</v>
      </c>
      <c r="S154" s="230">
        <v>0</v>
      </c>
      <c r="T154" s="231">
        <f>S154*H154</f>
        <v>0</v>
      </c>
      <c r="AR154" s="232" t="s">
        <v>143</v>
      </c>
      <c r="AT154" s="232" t="s">
        <v>138</v>
      </c>
      <c r="AU154" s="232" t="s">
        <v>144</v>
      </c>
      <c r="AY154" s="15" t="s">
        <v>135</v>
      </c>
      <c r="BE154" s="233">
        <f>IF(N154="základná",J154,0)</f>
        <v>0</v>
      </c>
      <c r="BF154" s="233">
        <f>IF(N154="znížená",J154,0)</f>
        <v>0</v>
      </c>
      <c r="BG154" s="233">
        <f>IF(N154="zákl. prenesená",J154,0)</f>
        <v>0</v>
      </c>
      <c r="BH154" s="233">
        <f>IF(N154="zníž. prenesená",J154,0)</f>
        <v>0</v>
      </c>
      <c r="BI154" s="233">
        <f>IF(N154="nulová",J154,0)</f>
        <v>0</v>
      </c>
      <c r="BJ154" s="15" t="s">
        <v>144</v>
      </c>
      <c r="BK154" s="234">
        <f>ROUND(I154*H154,3)</f>
        <v>0</v>
      </c>
      <c r="BL154" s="15" t="s">
        <v>143</v>
      </c>
      <c r="BM154" s="232" t="s">
        <v>764</v>
      </c>
    </row>
    <row r="155" s="12" customFormat="1">
      <c r="B155" s="235"/>
      <c r="C155" s="236"/>
      <c r="D155" s="237" t="s">
        <v>146</v>
      </c>
      <c r="E155" s="238" t="s">
        <v>1</v>
      </c>
      <c r="F155" s="239" t="s">
        <v>765</v>
      </c>
      <c r="G155" s="236"/>
      <c r="H155" s="240">
        <v>2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146</v>
      </c>
      <c r="AU155" s="246" t="s">
        <v>144</v>
      </c>
      <c r="AV155" s="12" t="s">
        <v>144</v>
      </c>
      <c r="AW155" s="12" t="s">
        <v>30</v>
      </c>
      <c r="AX155" s="12" t="s">
        <v>83</v>
      </c>
      <c r="AY155" s="246" t="s">
        <v>135</v>
      </c>
    </row>
    <row r="156" s="1" customFormat="1" ht="24" customHeight="1">
      <c r="B156" s="36"/>
      <c r="C156" s="222" t="s">
        <v>178</v>
      </c>
      <c r="D156" s="222" t="s">
        <v>138</v>
      </c>
      <c r="E156" s="223" t="s">
        <v>766</v>
      </c>
      <c r="F156" s="224" t="s">
        <v>767</v>
      </c>
      <c r="G156" s="225" t="s">
        <v>141</v>
      </c>
      <c r="H156" s="226">
        <v>3.54</v>
      </c>
      <c r="I156" s="227"/>
      <c r="J156" s="226">
        <f>ROUND(I156*H156,3)</f>
        <v>0</v>
      </c>
      <c r="K156" s="224" t="s">
        <v>142</v>
      </c>
      <c r="L156" s="41"/>
      <c r="M156" s="228" t="s">
        <v>1</v>
      </c>
      <c r="N156" s="229" t="s">
        <v>41</v>
      </c>
      <c r="O156" s="84"/>
      <c r="P156" s="230">
        <f>O156*H156</f>
        <v>0</v>
      </c>
      <c r="Q156" s="230">
        <v>0.075520000000000004</v>
      </c>
      <c r="R156" s="230">
        <f>Q156*H156</f>
        <v>0.26734079999999999</v>
      </c>
      <c r="S156" s="230">
        <v>0</v>
      </c>
      <c r="T156" s="231">
        <f>S156*H156</f>
        <v>0</v>
      </c>
      <c r="AR156" s="232" t="s">
        <v>143</v>
      </c>
      <c r="AT156" s="232" t="s">
        <v>138</v>
      </c>
      <c r="AU156" s="232" t="s">
        <v>144</v>
      </c>
      <c r="AY156" s="15" t="s">
        <v>135</v>
      </c>
      <c r="BE156" s="233">
        <f>IF(N156="základná",J156,0)</f>
        <v>0</v>
      </c>
      <c r="BF156" s="233">
        <f>IF(N156="znížená",J156,0)</f>
        <v>0</v>
      </c>
      <c r="BG156" s="233">
        <f>IF(N156="zákl. prenesená",J156,0)</f>
        <v>0</v>
      </c>
      <c r="BH156" s="233">
        <f>IF(N156="zníž. prenesená",J156,0)</f>
        <v>0</v>
      </c>
      <c r="BI156" s="233">
        <f>IF(N156="nulová",J156,0)</f>
        <v>0</v>
      </c>
      <c r="BJ156" s="15" t="s">
        <v>144</v>
      </c>
      <c r="BK156" s="234">
        <f>ROUND(I156*H156,3)</f>
        <v>0</v>
      </c>
      <c r="BL156" s="15" t="s">
        <v>143</v>
      </c>
      <c r="BM156" s="232" t="s">
        <v>768</v>
      </c>
    </row>
    <row r="157" s="12" customFormat="1">
      <c r="B157" s="235"/>
      <c r="C157" s="236"/>
      <c r="D157" s="237" t="s">
        <v>146</v>
      </c>
      <c r="E157" s="238" t="s">
        <v>1</v>
      </c>
      <c r="F157" s="239" t="s">
        <v>769</v>
      </c>
      <c r="G157" s="236"/>
      <c r="H157" s="240">
        <v>3.54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146</v>
      </c>
      <c r="AU157" s="246" t="s">
        <v>144</v>
      </c>
      <c r="AV157" s="12" t="s">
        <v>144</v>
      </c>
      <c r="AW157" s="12" t="s">
        <v>30</v>
      </c>
      <c r="AX157" s="12" t="s">
        <v>83</v>
      </c>
      <c r="AY157" s="246" t="s">
        <v>135</v>
      </c>
    </row>
    <row r="158" s="1" customFormat="1" ht="16.5" customHeight="1">
      <c r="B158" s="36"/>
      <c r="C158" s="222" t="s">
        <v>183</v>
      </c>
      <c r="D158" s="222" t="s">
        <v>138</v>
      </c>
      <c r="E158" s="223" t="s">
        <v>150</v>
      </c>
      <c r="F158" s="224" t="s">
        <v>770</v>
      </c>
      <c r="G158" s="225" t="s">
        <v>152</v>
      </c>
      <c r="H158" s="226">
        <v>10.08</v>
      </c>
      <c r="I158" s="227"/>
      <c r="J158" s="226">
        <f>ROUND(I158*H158,3)</f>
        <v>0</v>
      </c>
      <c r="K158" s="224" t="s">
        <v>142</v>
      </c>
      <c r="L158" s="41"/>
      <c r="M158" s="228" t="s">
        <v>1</v>
      </c>
      <c r="N158" s="229" t="s">
        <v>41</v>
      </c>
      <c r="O158" s="84"/>
      <c r="P158" s="230">
        <f>O158*H158</f>
        <v>0</v>
      </c>
      <c r="Q158" s="230">
        <v>0.0028</v>
      </c>
      <c r="R158" s="230">
        <f>Q158*H158</f>
        <v>0.028223999999999999</v>
      </c>
      <c r="S158" s="230">
        <v>0</v>
      </c>
      <c r="T158" s="231">
        <f>S158*H158</f>
        <v>0</v>
      </c>
      <c r="AR158" s="232" t="s">
        <v>143</v>
      </c>
      <c r="AT158" s="232" t="s">
        <v>138</v>
      </c>
      <c r="AU158" s="232" t="s">
        <v>144</v>
      </c>
      <c r="AY158" s="15" t="s">
        <v>135</v>
      </c>
      <c r="BE158" s="233">
        <f>IF(N158="základná",J158,0)</f>
        <v>0</v>
      </c>
      <c r="BF158" s="233">
        <f>IF(N158="znížená",J158,0)</f>
        <v>0</v>
      </c>
      <c r="BG158" s="233">
        <f>IF(N158="zákl. prenesená",J158,0)</f>
        <v>0</v>
      </c>
      <c r="BH158" s="233">
        <f>IF(N158="zníž. prenesená",J158,0)</f>
        <v>0</v>
      </c>
      <c r="BI158" s="233">
        <f>IF(N158="nulová",J158,0)</f>
        <v>0</v>
      </c>
      <c r="BJ158" s="15" t="s">
        <v>144</v>
      </c>
      <c r="BK158" s="234">
        <f>ROUND(I158*H158,3)</f>
        <v>0</v>
      </c>
      <c r="BL158" s="15" t="s">
        <v>143</v>
      </c>
      <c r="BM158" s="232" t="s">
        <v>153</v>
      </c>
    </row>
    <row r="159" s="12" customFormat="1">
      <c r="B159" s="235"/>
      <c r="C159" s="236"/>
      <c r="D159" s="237" t="s">
        <v>146</v>
      </c>
      <c r="E159" s="238" t="s">
        <v>1</v>
      </c>
      <c r="F159" s="239" t="s">
        <v>771</v>
      </c>
      <c r="G159" s="236"/>
      <c r="H159" s="240">
        <v>10.08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146</v>
      </c>
      <c r="AU159" s="246" t="s">
        <v>144</v>
      </c>
      <c r="AV159" s="12" t="s">
        <v>144</v>
      </c>
      <c r="AW159" s="12" t="s">
        <v>30</v>
      </c>
      <c r="AX159" s="12" t="s">
        <v>83</v>
      </c>
      <c r="AY159" s="246" t="s">
        <v>135</v>
      </c>
    </row>
    <row r="160" s="1" customFormat="1" ht="24" customHeight="1">
      <c r="B160" s="36"/>
      <c r="C160" s="222" t="s">
        <v>189</v>
      </c>
      <c r="D160" s="222" t="s">
        <v>138</v>
      </c>
      <c r="E160" s="223" t="s">
        <v>772</v>
      </c>
      <c r="F160" s="224" t="s">
        <v>773</v>
      </c>
      <c r="G160" s="225" t="s">
        <v>141</v>
      </c>
      <c r="H160" s="226">
        <v>1.02</v>
      </c>
      <c r="I160" s="227"/>
      <c r="J160" s="226">
        <f>ROUND(I160*H160,3)</f>
        <v>0</v>
      </c>
      <c r="K160" s="224" t="s">
        <v>142</v>
      </c>
      <c r="L160" s="41"/>
      <c r="M160" s="228" t="s">
        <v>1</v>
      </c>
      <c r="N160" s="229" t="s">
        <v>41</v>
      </c>
      <c r="O160" s="84"/>
      <c r="P160" s="230">
        <f>O160*H160</f>
        <v>0</v>
      </c>
      <c r="Q160" s="230">
        <v>0.037560000000000003</v>
      </c>
      <c r="R160" s="230">
        <f>Q160*H160</f>
        <v>0.038311200000000004</v>
      </c>
      <c r="S160" s="230">
        <v>0</v>
      </c>
      <c r="T160" s="231">
        <f>S160*H160</f>
        <v>0</v>
      </c>
      <c r="AR160" s="232" t="s">
        <v>143</v>
      </c>
      <c r="AT160" s="232" t="s">
        <v>138</v>
      </c>
      <c r="AU160" s="232" t="s">
        <v>144</v>
      </c>
      <c r="AY160" s="15" t="s">
        <v>135</v>
      </c>
      <c r="BE160" s="233">
        <f>IF(N160="základná",J160,0)</f>
        <v>0</v>
      </c>
      <c r="BF160" s="233">
        <f>IF(N160="znížená",J160,0)</f>
        <v>0</v>
      </c>
      <c r="BG160" s="233">
        <f>IF(N160="zákl. prenesená",J160,0)</f>
        <v>0</v>
      </c>
      <c r="BH160" s="233">
        <f>IF(N160="zníž. prenesená",J160,0)</f>
        <v>0</v>
      </c>
      <c r="BI160" s="233">
        <f>IF(N160="nulová",J160,0)</f>
        <v>0</v>
      </c>
      <c r="BJ160" s="15" t="s">
        <v>144</v>
      </c>
      <c r="BK160" s="234">
        <f>ROUND(I160*H160,3)</f>
        <v>0</v>
      </c>
      <c r="BL160" s="15" t="s">
        <v>143</v>
      </c>
      <c r="BM160" s="232" t="s">
        <v>774</v>
      </c>
    </row>
    <row r="161" s="12" customFormat="1">
      <c r="B161" s="235"/>
      <c r="C161" s="236"/>
      <c r="D161" s="237" t="s">
        <v>146</v>
      </c>
      <c r="E161" s="238" t="s">
        <v>1</v>
      </c>
      <c r="F161" s="239" t="s">
        <v>775</v>
      </c>
      <c r="G161" s="236"/>
      <c r="H161" s="240">
        <v>1.02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146</v>
      </c>
      <c r="AU161" s="246" t="s">
        <v>144</v>
      </c>
      <c r="AV161" s="12" t="s">
        <v>144</v>
      </c>
      <c r="AW161" s="12" t="s">
        <v>30</v>
      </c>
      <c r="AX161" s="12" t="s">
        <v>83</v>
      </c>
      <c r="AY161" s="246" t="s">
        <v>135</v>
      </c>
    </row>
    <row r="162" s="1" customFormat="1" ht="24" customHeight="1">
      <c r="B162" s="36"/>
      <c r="C162" s="222" t="s">
        <v>195</v>
      </c>
      <c r="D162" s="222" t="s">
        <v>138</v>
      </c>
      <c r="E162" s="223" t="s">
        <v>159</v>
      </c>
      <c r="F162" s="224" t="s">
        <v>160</v>
      </c>
      <c r="G162" s="225" t="s">
        <v>141</v>
      </c>
      <c r="H162" s="226">
        <v>29.359999999999999</v>
      </c>
      <c r="I162" s="227"/>
      <c r="J162" s="226">
        <f>ROUND(I162*H162,3)</f>
        <v>0</v>
      </c>
      <c r="K162" s="224" t="s">
        <v>142</v>
      </c>
      <c r="L162" s="41"/>
      <c r="M162" s="228" t="s">
        <v>1</v>
      </c>
      <c r="N162" s="229" t="s">
        <v>41</v>
      </c>
      <c r="O162" s="84"/>
      <c r="P162" s="230">
        <f>O162*H162</f>
        <v>0</v>
      </c>
      <c r="Q162" s="230">
        <v>0.0049300000000000004</v>
      </c>
      <c r="R162" s="230">
        <f>Q162*H162</f>
        <v>0.14474480000000001</v>
      </c>
      <c r="S162" s="230">
        <v>0</v>
      </c>
      <c r="T162" s="231">
        <f>S162*H162</f>
        <v>0</v>
      </c>
      <c r="AR162" s="232" t="s">
        <v>143</v>
      </c>
      <c r="AT162" s="232" t="s">
        <v>138</v>
      </c>
      <c r="AU162" s="232" t="s">
        <v>144</v>
      </c>
      <c r="AY162" s="15" t="s">
        <v>135</v>
      </c>
      <c r="BE162" s="233">
        <f>IF(N162="základná",J162,0)</f>
        <v>0</v>
      </c>
      <c r="BF162" s="233">
        <f>IF(N162="znížená",J162,0)</f>
        <v>0</v>
      </c>
      <c r="BG162" s="233">
        <f>IF(N162="zákl. prenesená",J162,0)</f>
        <v>0</v>
      </c>
      <c r="BH162" s="233">
        <f>IF(N162="zníž. prenesená",J162,0)</f>
        <v>0</v>
      </c>
      <c r="BI162" s="233">
        <f>IF(N162="nulová",J162,0)</f>
        <v>0</v>
      </c>
      <c r="BJ162" s="15" t="s">
        <v>144</v>
      </c>
      <c r="BK162" s="234">
        <f>ROUND(I162*H162,3)</f>
        <v>0</v>
      </c>
      <c r="BL162" s="15" t="s">
        <v>143</v>
      </c>
      <c r="BM162" s="232" t="s">
        <v>161</v>
      </c>
    </row>
    <row r="163" s="12" customFormat="1">
      <c r="B163" s="235"/>
      <c r="C163" s="236"/>
      <c r="D163" s="237" t="s">
        <v>146</v>
      </c>
      <c r="E163" s="238" t="s">
        <v>1</v>
      </c>
      <c r="F163" s="239" t="s">
        <v>776</v>
      </c>
      <c r="G163" s="236"/>
      <c r="H163" s="240">
        <v>29.359999999999999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146</v>
      </c>
      <c r="AU163" s="246" t="s">
        <v>144</v>
      </c>
      <c r="AV163" s="12" t="s">
        <v>144</v>
      </c>
      <c r="AW163" s="12" t="s">
        <v>30</v>
      </c>
      <c r="AX163" s="12" t="s">
        <v>83</v>
      </c>
      <c r="AY163" s="246" t="s">
        <v>135</v>
      </c>
    </row>
    <row r="164" s="1" customFormat="1" ht="24" customHeight="1">
      <c r="B164" s="36"/>
      <c r="C164" s="222" t="s">
        <v>200</v>
      </c>
      <c r="D164" s="222" t="s">
        <v>138</v>
      </c>
      <c r="E164" s="223" t="s">
        <v>777</v>
      </c>
      <c r="F164" s="224" t="s">
        <v>778</v>
      </c>
      <c r="G164" s="225" t="s">
        <v>141</v>
      </c>
      <c r="H164" s="226">
        <v>5.2800000000000002</v>
      </c>
      <c r="I164" s="227"/>
      <c r="J164" s="226">
        <f>ROUND(I164*H164,3)</f>
        <v>0</v>
      </c>
      <c r="K164" s="224" t="s">
        <v>142</v>
      </c>
      <c r="L164" s="41"/>
      <c r="M164" s="228" t="s">
        <v>1</v>
      </c>
      <c r="N164" s="229" t="s">
        <v>41</v>
      </c>
      <c r="O164" s="84"/>
      <c r="P164" s="230">
        <f>O164*H164</f>
        <v>0</v>
      </c>
      <c r="Q164" s="230">
        <v>0.0189</v>
      </c>
      <c r="R164" s="230">
        <f>Q164*H164</f>
        <v>0.099792000000000006</v>
      </c>
      <c r="S164" s="230">
        <v>0</v>
      </c>
      <c r="T164" s="231">
        <f>S164*H164</f>
        <v>0</v>
      </c>
      <c r="AR164" s="232" t="s">
        <v>143</v>
      </c>
      <c r="AT164" s="232" t="s">
        <v>138</v>
      </c>
      <c r="AU164" s="232" t="s">
        <v>144</v>
      </c>
      <c r="AY164" s="15" t="s">
        <v>135</v>
      </c>
      <c r="BE164" s="233">
        <f>IF(N164="základná",J164,0)</f>
        <v>0</v>
      </c>
      <c r="BF164" s="233">
        <f>IF(N164="znížená",J164,0)</f>
        <v>0</v>
      </c>
      <c r="BG164" s="233">
        <f>IF(N164="zákl. prenesená",J164,0)</f>
        <v>0</v>
      </c>
      <c r="BH164" s="233">
        <f>IF(N164="zníž. prenesená",J164,0)</f>
        <v>0</v>
      </c>
      <c r="BI164" s="233">
        <f>IF(N164="nulová",J164,0)</f>
        <v>0</v>
      </c>
      <c r="BJ164" s="15" t="s">
        <v>144</v>
      </c>
      <c r="BK164" s="234">
        <f>ROUND(I164*H164,3)</f>
        <v>0</v>
      </c>
      <c r="BL164" s="15" t="s">
        <v>143</v>
      </c>
      <c r="BM164" s="232" t="s">
        <v>779</v>
      </c>
    </row>
    <row r="165" s="12" customFormat="1">
      <c r="B165" s="235"/>
      <c r="C165" s="236"/>
      <c r="D165" s="237" t="s">
        <v>146</v>
      </c>
      <c r="E165" s="238" t="s">
        <v>1</v>
      </c>
      <c r="F165" s="239" t="s">
        <v>780</v>
      </c>
      <c r="G165" s="236"/>
      <c r="H165" s="240">
        <v>5.2800000000000002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146</v>
      </c>
      <c r="AU165" s="246" t="s">
        <v>144</v>
      </c>
      <c r="AV165" s="12" t="s">
        <v>144</v>
      </c>
      <c r="AW165" s="12" t="s">
        <v>30</v>
      </c>
      <c r="AX165" s="12" t="s">
        <v>83</v>
      </c>
      <c r="AY165" s="246" t="s">
        <v>135</v>
      </c>
    </row>
    <row r="166" s="1" customFormat="1" ht="24" customHeight="1">
      <c r="B166" s="36"/>
      <c r="C166" s="222" t="s">
        <v>204</v>
      </c>
      <c r="D166" s="222" t="s">
        <v>138</v>
      </c>
      <c r="E166" s="223" t="s">
        <v>781</v>
      </c>
      <c r="F166" s="224" t="s">
        <v>782</v>
      </c>
      <c r="G166" s="225" t="s">
        <v>141</v>
      </c>
      <c r="H166" s="226">
        <v>5.2800000000000002</v>
      </c>
      <c r="I166" s="227"/>
      <c r="J166" s="226">
        <f>ROUND(I166*H166,3)</f>
        <v>0</v>
      </c>
      <c r="K166" s="224" t="s">
        <v>142</v>
      </c>
      <c r="L166" s="41"/>
      <c r="M166" s="228" t="s">
        <v>1</v>
      </c>
      <c r="N166" s="229" t="s">
        <v>41</v>
      </c>
      <c r="O166" s="84"/>
      <c r="P166" s="230">
        <f>O166*H166</f>
        <v>0</v>
      </c>
      <c r="Q166" s="230">
        <v>0.0040899999999999999</v>
      </c>
      <c r="R166" s="230">
        <f>Q166*H166</f>
        <v>0.021595200000000002</v>
      </c>
      <c r="S166" s="230">
        <v>0</v>
      </c>
      <c r="T166" s="231">
        <f>S166*H166</f>
        <v>0</v>
      </c>
      <c r="AR166" s="232" t="s">
        <v>143</v>
      </c>
      <c r="AT166" s="232" t="s">
        <v>138</v>
      </c>
      <c r="AU166" s="232" t="s">
        <v>144</v>
      </c>
      <c r="AY166" s="15" t="s">
        <v>135</v>
      </c>
      <c r="BE166" s="233">
        <f>IF(N166="základná",J166,0)</f>
        <v>0</v>
      </c>
      <c r="BF166" s="233">
        <f>IF(N166="znížená",J166,0)</f>
        <v>0</v>
      </c>
      <c r="BG166" s="233">
        <f>IF(N166="zákl. prenesená",J166,0)</f>
        <v>0</v>
      </c>
      <c r="BH166" s="233">
        <f>IF(N166="zníž. prenesená",J166,0)</f>
        <v>0</v>
      </c>
      <c r="BI166" s="233">
        <f>IF(N166="nulová",J166,0)</f>
        <v>0</v>
      </c>
      <c r="BJ166" s="15" t="s">
        <v>144</v>
      </c>
      <c r="BK166" s="234">
        <f>ROUND(I166*H166,3)</f>
        <v>0</v>
      </c>
      <c r="BL166" s="15" t="s">
        <v>143</v>
      </c>
      <c r="BM166" s="232" t="s">
        <v>783</v>
      </c>
    </row>
    <row r="167" s="1" customFormat="1" ht="24" customHeight="1">
      <c r="B167" s="36"/>
      <c r="C167" s="222" t="s">
        <v>208</v>
      </c>
      <c r="D167" s="222" t="s">
        <v>138</v>
      </c>
      <c r="E167" s="223" t="s">
        <v>164</v>
      </c>
      <c r="F167" s="224" t="s">
        <v>165</v>
      </c>
      <c r="G167" s="225" t="s">
        <v>141</v>
      </c>
      <c r="H167" s="226">
        <v>29.359999999999999</v>
      </c>
      <c r="I167" s="227"/>
      <c r="J167" s="226">
        <f>ROUND(I167*H167,3)</f>
        <v>0</v>
      </c>
      <c r="K167" s="224" t="s">
        <v>142</v>
      </c>
      <c r="L167" s="41"/>
      <c r="M167" s="228" t="s">
        <v>1</v>
      </c>
      <c r="N167" s="229" t="s">
        <v>41</v>
      </c>
      <c r="O167" s="84"/>
      <c r="P167" s="230">
        <f>O167*H167</f>
        <v>0</v>
      </c>
      <c r="Q167" s="230">
        <v>0.013650000000000001</v>
      </c>
      <c r="R167" s="230">
        <f>Q167*H167</f>
        <v>0.40076400000000001</v>
      </c>
      <c r="S167" s="230">
        <v>0</v>
      </c>
      <c r="T167" s="231">
        <f>S167*H167</f>
        <v>0</v>
      </c>
      <c r="AR167" s="232" t="s">
        <v>143</v>
      </c>
      <c r="AT167" s="232" t="s">
        <v>138</v>
      </c>
      <c r="AU167" s="232" t="s">
        <v>144</v>
      </c>
      <c r="AY167" s="15" t="s">
        <v>135</v>
      </c>
      <c r="BE167" s="233">
        <f>IF(N167="základná",J167,0)</f>
        <v>0</v>
      </c>
      <c r="BF167" s="233">
        <f>IF(N167="znížená",J167,0)</f>
        <v>0</v>
      </c>
      <c r="BG167" s="233">
        <f>IF(N167="zákl. prenesená",J167,0)</f>
        <v>0</v>
      </c>
      <c r="BH167" s="233">
        <f>IF(N167="zníž. prenesená",J167,0)</f>
        <v>0</v>
      </c>
      <c r="BI167" s="233">
        <f>IF(N167="nulová",J167,0)</f>
        <v>0</v>
      </c>
      <c r="BJ167" s="15" t="s">
        <v>144</v>
      </c>
      <c r="BK167" s="234">
        <f>ROUND(I167*H167,3)</f>
        <v>0</v>
      </c>
      <c r="BL167" s="15" t="s">
        <v>143</v>
      </c>
      <c r="BM167" s="232" t="s">
        <v>166</v>
      </c>
    </row>
    <row r="168" s="1" customFormat="1" ht="24" customHeight="1">
      <c r="B168" s="36"/>
      <c r="C168" s="222" t="s">
        <v>192</v>
      </c>
      <c r="D168" s="222" t="s">
        <v>138</v>
      </c>
      <c r="E168" s="223" t="s">
        <v>167</v>
      </c>
      <c r="F168" s="224" t="s">
        <v>168</v>
      </c>
      <c r="G168" s="225" t="s">
        <v>141</v>
      </c>
      <c r="H168" s="226">
        <v>11.212999999999999</v>
      </c>
      <c r="I168" s="227"/>
      <c r="J168" s="226">
        <f>ROUND(I168*H168,3)</f>
        <v>0</v>
      </c>
      <c r="K168" s="224" t="s">
        <v>142</v>
      </c>
      <c r="L168" s="41"/>
      <c r="M168" s="228" t="s">
        <v>1</v>
      </c>
      <c r="N168" s="229" t="s">
        <v>41</v>
      </c>
      <c r="O168" s="84"/>
      <c r="P168" s="230">
        <f>O168*H168</f>
        <v>0</v>
      </c>
      <c r="Q168" s="230">
        <v>0.20164000000000001</v>
      </c>
      <c r="R168" s="230">
        <f>Q168*H168</f>
        <v>2.2609893200000002</v>
      </c>
      <c r="S168" s="230">
        <v>0</v>
      </c>
      <c r="T168" s="231">
        <f>S168*H168</f>
        <v>0</v>
      </c>
      <c r="AR168" s="232" t="s">
        <v>143</v>
      </c>
      <c r="AT168" s="232" t="s">
        <v>138</v>
      </c>
      <c r="AU168" s="232" t="s">
        <v>144</v>
      </c>
      <c r="AY168" s="15" t="s">
        <v>135</v>
      </c>
      <c r="BE168" s="233">
        <f>IF(N168="základná",J168,0)</f>
        <v>0</v>
      </c>
      <c r="BF168" s="233">
        <f>IF(N168="znížená",J168,0)</f>
        <v>0</v>
      </c>
      <c r="BG168" s="233">
        <f>IF(N168="zákl. prenesená",J168,0)</f>
        <v>0</v>
      </c>
      <c r="BH168" s="233">
        <f>IF(N168="zníž. prenesená",J168,0)</f>
        <v>0</v>
      </c>
      <c r="BI168" s="233">
        <f>IF(N168="nulová",J168,0)</f>
        <v>0</v>
      </c>
      <c r="BJ168" s="15" t="s">
        <v>144</v>
      </c>
      <c r="BK168" s="234">
        <f>ROUND(I168*H168,3)</f>
        <v>0</v>
      </c>
      <c r="BL168" s="15" t="s">
        <v>143</v>
      </c>
      <c r="BM168" s="232" t="s">
        <v>169</v>
      </c>
    </row>
    <row r="169" s="12" customFormat="1">
      <c r="B169" s="235"/>
      <c r="C169" s="236"/>
      <c r="D169" s="237" t="s">
        <v>146</v>
      </c>
      <c r="E169" s="238" t="s">
        <v>1</v>
      </c>
      <c r="F169" s="239" t="s">
        <v>784</v>
      </c>
      <c r="G169" s="236"/>
      <c r="H169" s="240">
        <v>11.212999999999999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146</v>
      </c>
      <c r="AU169" s="246" t="s">
        <v>144</v>
      </c>
      <c r="AV169" s="12" t="s">
        <v>144</v>
      </c>
      <c r="AW169" s="12" t="s">
        <v>30</v>
      </c>
      <c r="AX169" s="12" t="s">
        <v>83</v>
      </c>
      <c r="AY169" s="246" t="s">
        <v>135</v>
      </c>
    </row>
    <row r="170" s="1" customFormat="1" ht="24" customHeight="1">
      <c r="B170" s="36"/>
      <c r="C170" s="222" t="s">
        <v>215</v>
      </c>
      <c r="D170" s="222" t="s">
        <v>138</v>
      </c>
      <c r="E170" s="223" t="s">
        <v>785</v>
      </c>
      <c r="F170" s="224" t="s">
        <v>786</v>
      </c>
      <c r="G170" s="225" t="s">
        <v>141</v>
      </c>
      <c r="H170" s="226">
        <v>0.26300000000000001</v>
      </c>
      <c r="I170" s="227"/>
      <c r="J170" s="226">
        <f>ROUND(I170*H170,3)</f>
        <v>0</v>
      </c>
      <c r="K170" s="224" t="s">
        <v>142</v>
      </c>
      <c r="L170" s="41"/>
      <c r="M170" s="228" t="s">
        <v>1</v>
      </c>
      <c r="N170" s="229" t="s">
        <v>41</v>
      </c>
      <c r="O170" s="84"/>
      <c r="P170" s="230">
        <f>O170*H170</f>
        <v>0</v>
      </c>
      <c r="Q170" s="230">
        <v>0.079020000000000007</v>
      </c>
      <c r="R170" s="230">
        <f>Q170*H170</f>
        <v>0.020782260000000004</v>
      </c>
      <c r="S170" s="230">
        <v>0</v>
      </c>
      <c r="T170" s="231">
        <f>S170*H170</f>
        <v>0</v>
      </c>
      <c r="AR170" s="232" t="s">
        <v>143</v>
      </c>
      <c r="AT170" s="232" t="s">
        <v>138</v>
      </c>
      <c r="AU170" s="232" t="s">
        <v>144</v>
      </c>
      <c r="AY170" s="15" t="s">
        <v>135</v>
      </c>
      <c r="BE170" s="233">
        <f>IF(N170="základná",J170,0)</f>
        <v>0</v>
      </c>
      <c r="BF170" s="233">
        <f>IF(N170="znížená",J170,0)</f>
        <v>0</v>
      </c>
      <c r="BG170" s="233">
        <f>IF(N170="zákl. prenesená",J170,0)</f>
        <v>0</v>
      </c>
      <c r="BH170" s="233">
        <f>IF(N170="zníž. prenesená",J170,0)</f>
        <v>0</v>
      </c>
      <c r="BI170" s="233">
        <f>IF(N170="nulová",J170,0)</f>
        <v>0</v>
      </c>
      <c r="BJ170" s="15" t="s">
        <v>144</v>
      </c>
      <c r="BK170" s="234">
        <f>ROUND(I170*H170,3)</f>
        <v>0</v>
      </c>
      <c r="BL170" s="15" t="s">
        <v>143</v>
      </c>
      <c r="BM170" s="232" t="s">
        <v>787</v>
      </c>
    </row>
    <row r="171" s="12" customFormat="1">
      <c r="B171" s="235"/>
      <c r="C171" s="236"/>
      <c r="D171" s="237" t="s">
        <v>146</v>
      </c>
      <c r="E171" s="238" t="s">
        <v>1</v>
      </c>
      <c r="F171" s="239" t="s">
        <v>788</v>
      </c>
      <c r="G171" s="236"/>
      <c r="H171" s="240">
        <v>0.26300000000000001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146</v>
      </c>
      <c r="AU171" s="246" t="s">
        <v>144</v>
      </c>
      <c r="AV171" s="12" t="s">
        <v>144</v>
      </c>
      <c r="AW171" s="12" t="s">
        <v>30</v>
      </c>
      <c r="AX171" s="12" t="s">
        <v>83</v>
      </c>
      <c r="AY171" s="246" t="s">
        <v>135</v>
      </c>
    </row>
    <row r="172" s="1" customFormat="1" ht="24" customHeight="1">
      <c r="B172" s="36"/>
      <c r="C172" s="222" t="s">
        <v>219</v>
      </c>
      <c r="D172" s="222" t="s">
        <v>138</v>
      </c>
      <c r="E172" s="223" t="s">
        <v>171</v>
      </c>
      <c r="F172" s="224" t="s">
        <v>172</v>
      </c>
      <c r="G172" s="225" t="s">
        <v>141</v>
      </c>
      <c r="H172" s="226">
        <v>10.868</v>
      </c>
      <c r="I172" s="227"/>
      <c r="J172" s="226">
        <f>ROUND(I172*H172,3)</f>
        <v>0</v>
      </c>
      <c r="K172" s="224" t="s">
        <v>142</v>
      </c>
      <c r="L172" s="41"/>
      <c r="M172" s="228" t="s">
        <v>1</v>
      </c>
      <c r="N172" s="229" t="s">
        <v>41</v>
      </c>
      <c r="O172" s="84"/>
      <c r="P172" s="230">
        <f>O172*H172</f>
        <v>0</v>
      </c>
      <c r="Q172" s="230">
        <v>0.0076499999999999997</v>
      </c>
      <c r="R172" s="230">
        <f>Q172*H172</f>
        <v>0.083140199999999997</v>
      </c>
      <c r="S172" s="230">
        <v>0</v>
      </c>
      <c r="T172" s="231">
        <f>S172*H172</f>
        <v>0</v>
      </c>
      <c r="AR172" s="232" t="s">
        <v>143</v>
      </c>
      <c r="AT172" s="232" t="s">
        <v>138</v>
      </c>
      <c r="AU172" s="232" t="s">
        <v>144</v>
      </c>
      <c r="AY172" s="15" t="s">
        <v>135</v>
      </c>
      <c r="BE172" s="233">
        <f>IF(N172="základná",J172,0)</f>
        <v>0</v>
      </c>
      <c r="BF172" s="233">
        <f>IF(N172="znížená",J172,0)</f>
        <v>0</v>
      </c>
      <c r="BG172" s="233">
        <f>IF(N172="zákl. prenesená",J172,0)</f>
        <v>0</v>
      </c>
      <c r="BH172" s="233">
        <f>IF(N172="zníž. prenesená",J172,0)</f>
        <v>0</v>
      </c>
      <c r="BI172" s="233">
        <f>IF(N172="nulová",J172,0)</f>
        <v>0</v>
      </c>
      <c r="BJ172" s="15" t="s">
        <v>144</v>
      </c>
      <c r="BK172" s="234">
        <f>ROUND(I172*H172,3)</f>
        <v>0</v>
      </c>
      <c r="BL172" s="15" t="s">
        <v>143</v>
      </c>
      <c r="BM172" s="232" t="s">
        <v>173</v>
      </c>
    </row>
    <row r="173" s="12" customFormat="1">
      <c r="B173" s="235"/>
      <c r="C173" s="236"/>
      <c r="D173" s="237" t="s">
        <v>146</v>
      </c>
      <c r="E173" s="238" t="s">
        <v>1</v>
      </c>
      <c r="F173" s="239" t="s">
        <v>789</v>
      </c>
      <c r="G173" s="236"/>
      <c r="H173" s="240">
        <v>10.868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146</v>
      </c>
      <c r="AU173" s="246" t="s">
        <v>144</v>
      </c>
      <c r="AV173" s="12" t="s">
        <v>144</v>
      </c>
      <c r="AW173" s="12" t="s">
        <v>30</v>
      </c>
      <c r="AX173" s="12" t="s">
        <v>83</v>
      </c>
      <c r="AY173" s="246" t="s">
        <v>135</v>
      </c>
    </row>
    <row r="174" s="1" customFormat="1" ht="24" customHeight="1">
      <c r="B174" s="36"/>
      <c r="C174" s="222" t="s">
        <v>223</v>
      </c>
      <c r="D174" s="222" t="s">
        <v>138</v>
      </c>
      <c r="E174" s="223" t="s">
        <v>175</v>
      </c>
      <c r="F174" s="224" t="s">
        <v>176</v>
      </c>
      <c r="G174" s="225" t="s">
        <v>152</v>
      </c>
      <c r="H174" s="226">
        <v>1</v>
      </c>
      <c r="I174" s="227"/>
      <c r="J174" s="226">
        <f>ROUND(I174*H174,3)</f>
        <v>0</v>
      </c>
      <c r="K174" s="224" t="s">
        <v>142</v>
      </c>
      <c r="L174" s="41"/>
      <c r="M174" s="228" t="s">
        <v>1</v>
      </c>
      <c r="N174" s="229" t="s">
        <v>41</v>
      </c>
      <c r="O174" s="84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32" t="s">
        <v>143</v>
      </c>
      <c r="AT174" s="232" t="s">
        <v>138</v>
      </c>
      <c r="AU174" s="232" t="s">
        <v>144</v>
      </c>
      <c r="AY174" s="15" t="s">
        <v>135</v>
      </c>
      <c r="BE174" s="233">
        <f>IF(N174="základná",J174,0)</f>
        <v>0</v>
      </c>
      <c r="BF174" s="233">
        <f>IF(N174="znížená",J174,0)</f>
        <v>0</v>
      </c>
      <c r="BG174" s="233">
        <f>IF(N174="zákl. prenesená",J174,0)</f>
        <v>0</v>
      </c>
      <c r="BH174" s="233">
        <f>IF(N174="zníž. prenesená",J174,0)</f>
        <v>0</v>
      </c>
      <c r="BI174" s="233">
        <f>IF(N174="nulová",J174,0)</f>
        <v>0</v>
      </c>
      <c r="BJ174" s="15" t="s">
        <v>144</v>
      </c>
      <c r="BK174" s="234">
        <f>ROUND(I174*H174,3)</f>
        <v>0</v>
      </c>
      <c r="BL174" s="15" t="s">
        <v>143</v>
      </c>
      <c r="BM174" s="232" t="s">
        <v>177</v>
      </c>
    </row>
    <row r="175" s="1" customFormat="1" ht="24" customHeight="1">
      <c r="B175" s="36"/>
      <c r="C175" s="222" t="s">
        <v>7</v>
      </c>
      <c r="D175" s="222" t="s">
        <v>138</v>
      </c>
      <c r="E175" s="223" t="s">
        <v>179</v>
      </c>
      <c r="F175" s="224" t="s">
        <v>180</v>
      </c>
      <c r="G175" s="225" t="s">
        <v>181</v>
      </c>
      <c r="H175" s="226">
        <v>1</v>
      </c>
      <c r="I175" s="227"/>
      <c r="J175" s="226">
        <f>ROUND(I175*H175,3)</f>
        <v>0</v>
      </c>
      <c r="K175" s="224" t="s">
        <v>142</v>
      </c>
      <c r="L175" s="41"/>
      <c r="M175" s="228" t="s">
        <v>1</v>
      </c>
      <c r="N175" s="229" t="s">
        <v>41</v>
      </c>
      <c r="O175" s="84"/>
      <c r="P175" s="230">
        <f>O175*H175</f>
        <v>0</v>
      </c>
      <c r="Q175" s="230">
        <v>0.039640000000000002</v>
      </c>
      <c r="R175" s="230">
        <f>Q175*H175</f>
        <v>0.039640000000000002</v>
      </c>
      <c r="S175" s="230">
        <v>0</v>
      </c>
      <c r="T175" s="231">
        <f>S175*H175</f>
        <v>0</v>
      </c>
      <c r="AR175" s="232" t="s">
        <v>143</v>
      </c>
      <c r="AT175" s="232" t="s">
        <v>138</v>
      </c>
      <c r="AU175" s="232" t="s">
        <v>144</v>
      </c>
      <c r="AY175" s="15" t="s">
        <v>135</v>
      </c>
      <c r="BE175" s="233">
        <f>IF(N175="základná",J175,0)</f>
        <v>0</v>
      </c>
      <c r="BF175" s="233">
        <f>IF(N175="znížená",J175,0)</f>
        <v>0</v>
      </c>
      <c r="BG175" s="233">
        <f>IF(N175="zákl. prenesená",J175,0)</f>
        <v>0</v>
      </c>
      <c r="BH175" s="233">
        <f>IF(N175="zníž. prenesená",J175,0)</f>
        <v>0</v>
      </c>
      <c r="BI175" s="233">
        <f>IF(N175="nulová",J175,0)</f>
        <v>0</v>
      </c>
      <c r="BJ175" s="15" t="s">
        <v>144</v>
      </c>
      <c r="BK175" s="234">
        <f>ROUND(I175*H175,3)</f>
        <v>0</v>
      </c>
      <c r="BL175" s="15" t="s">
        <v>143</v>
      </c>
      <c r="BM175" s="232" t="s">
        <v>182</v>
      </c>
    </row>
    <row r="176" s="1" customFormat="1" ht="16.5" customHeight="1">
      <c r="B176" s="36"/>
      <c r="C176" s="247" t="s">
        <v>232</v>
      </c>
      <c r="D176" s="247" t="s">
        <v>184</v>
      </c>
      <c r="E176" s="248" t="s">
        <v>790</v>
      </c>
      <c r="F176" s="249" t="s">
        <v>791</v>
      </c>
      <c r="G176" s="250" t="s">
        <v>181</v>
      </c>
      <c r="H176" s="251">
        <v>1</v>
      </c>
      <c r="I176" s="252"/>
      <c r="J176" s="251">
        <f>ROUND(I176*H176,3)</f>
        <v>0</v>
      </c>
      <c r="K176" s="249" t="s">
        <v>142</v>
      </c>
      <c r="L176" s="253"/>
      <c r="M176" s="254" t="s">
        <v>1</v>
      </c>
      <c r="N176" s="255" t="s">
        <v>41</v>
      </c>
      <c r="O176" s="84"/>
      <c r="P176" s="230">
        <f>O176*H176</f>
        <v>0</v>
      </c>
      <c r="Q176" s="230">
        <v>0.011299999999999999</v>
      </c>
      <c r="R176" s="230">
        <f>Q176*H176</f>
        <v>0.011299999999999999</v>
      </c>
      <c r="S176" s="230">
        <v>0</v>
      </c>
      <c r="T176" s="231">
        <f>S176*H176</f>
        <v>0</v>
      </c>
      <c r="AR176" s="232" t="s">
        <v>174</v>
      </c>
      <c r="AT176" s="232" t="s">
        <v>184</v>
      </c>
      <c r="AU176" s="232" t="s">
        <v>144</v>
      </c>
      <c r="AY176" s="15" t="s">
        <v>135</v>
      </c>
      <c r="BE176" s="233">
        <f>IF(N176="základná",J176,0)</f>
        <v>0</v>
      </c>
      <c r="BF176" s="233">
        <f>IF(N176="znížená",J176,0)</f>
        <v>0</v>
      </c>
      <c r="BG176" s="233">
        <f>IF(N176="zákl. prenesená",J176,0)</f>
        <v>0</v>
      </c>
      <c r="BH176" s="233">
        <f>IF(N176="zníž. prenesená",J176,0)</f>
        <v>0</v>
      </c>
      <c r="BI176" s="233">
        <f>IF(N176="nulová",J176,0)</f>
        <v>0</v>
      </c>
      <c r="BJ176" s="15" t="s">
        <v>144</v>
      </c>
      <c r="BK176" s="234">
        <f>ROUND(I176*H176,3)</f>
        <v>0</v>
      </c>
      <c r="BL176" s="15" t="s">
        <v>143</v>
      </c>
      <c r="BM176" s="232" t="s">
        <v>792</v>
      </c>
    </row>
    <row r="177" s="11" customFormat="1" ht="22.8" customHeight="1">
      <c r="B177" s="206"/>
      <c r="C177" s="207"/>
      <c r="D177" s="208" t="s">
        <v>74</v>
      </c>
      <c r="E177" s="220" t="s">
        <v>178</v>
      </c>
      <c r="F177" s="220" t="s">
        <v>188</v>
      </c>
      <c r="G177" s="207"/>
      <c r="H177" s="207"/>
      <c r="I177" s="210"/>
      <c r="J177" s="221">
        <f>BK177</f>
        <v>0</v>
      </c>
      <c r="K177" s="207"/>
      <c r="L177" s="212"/>
      <c r="M177" s="213"/>
      <c r="N177" s="214"/>
      <c r="O177" s="214"/>
      <c r="P177" s="215">
        <f>SUM(P178:P212)</f>
        <v>0</v>
      </c>
      <c r="Q177" s="214"/>
      <c r="R177" s="215">
        <f>SUM(R178:R212)</f>
        <v>0.0007000000000000001</v>
      </c>
      <c r="S177" s="214"/>
      <c r="T177" s="216">
        <f>SUM(T178:T212)</f>
        <v>12.251975999999999</v>
      </c>
      <c r="AR177" s="217" t="s">
        <v>83</v>
      </c>
      <c r="AT177" s="218" t="s">
        <v>74</v>
      </c>
      <c r="AU177" s="218" t="s">
        <v>83</v>
      </c>
      <c r="AY177" s="217" t="s">
        <v>135</v>
      </c>
      <c r="BK177" s="219">
        <f>SUM(BK178:BK212)</f>
        <v>0</v>
      </c>
    </row>
    <row r="178" s="1" customFormat="1" ht="24" customHeight="1">
      <c r="B178" s="36"/>
      <c r="C178" s="222" t="s">
        <v>237</v>
      </c>
      <c r="D178" s="222" t="s">
        <v>138</v>
      </c>
      <c r="E178" s="223" t="s">
        <v>793</v>
      </c>
      <c r="F178" s="224" t="s">
        <v>794</v>
      </c>
      <c r="G178" s="225" t="s">
        <v>152</v>
      </c>
      <c r="H178" s="226">
        <v>6</v>
      </c>
      <c r="I178" s="227"/>
      <c r="J178" s="226">
        <f>ROUND(I178*H178,3)</f>
        <v>0</v>
      </c>
      <c r="K178" s="224" t="s">
        <v>142</v>
      </c>
      <c r="L178" s="41"/>
      <c r="M178" s="228" t="s">
        <v>1</v>
      </c>
      <c r="N178" s="229" t="s">
        <v>41</v>
      </c>
      <c r="O178" s="84"/>
      <c r="P178" s="230">
        <f>O178*H178</f>
        <v>0</v>
      </c>
      <c r="Q178" s="230">
        <v>0</v>
      </c>
      <c r="R178" s="230">
        <f>Q178*H178</f>
        <v>0</v>
      </c>
      <c r="S178" s="230">
        <v>0.00198</v>
      </c>
      <c r="T178" s="231">
        <f>S178*H178</f>
        <v>0.01188</v>
      </c>
      <c r="AR178" s="232" t="s">
        <v>192</v>
      </c>
      <c r="AT178" s="232" t="s">
        <v>138</v>
      </c>
      <c r="AU178" s="232" t="s">
        <v>144</v>
      </c>
      <c r="AY178" s="15" t="s">
        <v>135</v>
      </c>
      <c r="BE178" s="233">
        <f>IF(N178="základná",J178,0)</f>
        <v>0</v>
      </c>
      <c r="BF178" s="233">
        <f>IF(N178="znížená",J178,0)</f>
        <v>0</v>
      </c>
      <c r="BG178" s="233">
        <f>IF(N178="zákl. prenesená",J178,0)</f>
        <v>0</v>
      </c>
      <c r="BH178" s="233">
        <f>IF(N178="zníž. prenesená",J178,0)</f>
        <v>0</v>
      </c>
      <c r="BI178" s="233">
        <f>IF(N178="nulová",J178,0)</f>
        <v>0</v>
      </c>
      <c r="BJ178" s="15" t="s">
        <v>144</v>
      </c>
      <c r="BK178" s="234">
        <f>ROUND(I178*H178,3)</f>
        <v>0</v>
      </c>
      <c r="BL178" s="15" t="s">
        <v>192</v>
      </c>
      <c r="BM178" s="232" t="s">
        <v>795</v>
      </c>
    </row>
    <row r="179" s="1" customFormat="1" ht="24" customHeight="1">
      <c r="B179" s="36"/>
      <c r="C179" s="222" t="s">
        <v>242</v>
      </c>
      <c r="D179" s="222" t="s">
        <v>138</v>
      </c>
      <c r="E179" s="223" t="s">
        <v>190</v>
      </c>
      <c r="F179" s="224" t="s">
        <v>191</v>
      </c>
      <c r="G179" s="225" t="s">
        <v>152</v>
      </c>
      <c r="H179" s="226">
        <v>7</v>
      </c>
      <c r="I179" s="227"/>
      <c r="J179" s="226">
        <f>ROUND(I179*H179,3)</f>
        <v>0</v>
      </c>
      <c r="K179" s="224" t="s">
        <v>142</v>
      </c>
      <c r="L179" s="41"/>
      <c r="M179" s="228" t="s">
        <v>1</v>
      </c>
      <c r="N179" s="229" t="s">
        <v>41</v>
      </c>
      <c r="O179" s="84"/>
      <c r="P179" s="230">
        <f>O179*H179</f>
        <v>0</v>
      </c>
      <c r="Q179" s="230">
        <v>0</v>
      </c>
      <c r="R179" s="230">
        <f>Q179*H179</f>
        <v>0</v>
      </c>
      <c r="S179" s="230">
        <v>0.014919999999999999</v>
      </c>
      <c r="T179" s="231">
        <f>S179*H179</f>
        <v>0.10443999999999999</v>
      </c>
      <c r="AR179" s="232" t="s">
        <v>192</v>
      </c>
      <c r="AT179" s="232" t="s">
        <v>138</v>
      </c>
      <c r="AU179" s="232" t="s">
        <v>144</v>
      </c>
      <c r="AY179" s="15" t="s">
        <v>135</v>
      </c>
      <c r="BE179" s="233">
        <f>IF(N179="základná",J179,0)</f>
        <v>0</v>
      </c>
      <c r="BF179" s="233">
        <f>IF(N179="znížená",J179,0)</f>
        <v>0</v>
      </c>
      <c r="BG179" s="233">
        <f>IF(N179="zákl. prenesená",J179,0)</f>
        <v>0</v>
      </c>
      <c r="BH179" s="233">
        <f>IF(N179="zníž. prenesená",J179,0)</f>
        <v>0</v>
      </c>
      <c r="BI179" s="233">
        <f>IF(N179="nulová",J179,0)</f>
        <v>0</v>
      </c>
      <c r="BJ179" s="15" t="s">
        <v>144</v>
      </c>
      <c r="BK179" s="234">
        <f>ROUND(I179*H179,3)</f>
        <v>0</v>
      </c>
      <c r="BL179" s="15" t="s">
        <v>192</v>
      </c>
      <c r="BM179" s="232" t="s">
        <v>193</v>
      </c>
    </row>
    <row r="180" s="12" customFormat="1">
      <c r="B180" s="235"/>
      <c r="C180" s="236"/>
      <c r="D180" s="237" t="s">
        <v>146</v>
      </c>
      <c r="E180" s="238" t="s">
        <v>1</v>
      </c>
      <c r="F180" s="239" t="s">
        <v>194</v>
      </c>
      <c r="G180" s="236"/>
      <c r="H180" s="240">
        <v>7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146</v>
      </c>
      <c r="AU180" s="246" t="s">
        <v>144</v>
      </c>
      <c r="AV180" s="12" t="s">
        <v>144</v>
      </c>
      <c r="AW180" s="12" t="s">
        <v>30</v>
      </c>
      <c r="AX180" s="12" t="s">
        <v>83</v>
      </c>
      <c r="AY180" s="246" t="s">
        <v>135</v>
      </c>
    </row>
    <row r="181" s="1" customFormat="1" ht="24" customHeight="1">
      <c r="B181" s="36"/>
      <c r="C181" s="222" t="s">
        <v>246</v>
      </c>
      <c r="D181" s="222" t="s">
        <v>138</v>
      </c>
      <c r="E181" s="223" t="s">
        <v>796</v>
      </c>
      <c r="F181" s="224" t="s">
        <v>797</v>
      </c>
      <c r="G181" s="225" t="s">
        <v>152</v>
      </c>
      <c r="H181" s="226">
        <v>8</v>
      </c>
      <c r="I181" s="227"/>
      <c r="J181" s="226">
        <f>ROUND(I181*H181,3)</f>
        <v>0</v>
      </c>
      <c r="K181" s="224" t="s">
        <v>142</v>
      </c>
      <c r="L181" s="41"/>
      <c r="M181" s="228" t="s">
        <v>1</v>
      </c>
      <c r="N181" s="229" t="s">
        <v>41</v>
      </c>
      <c r="O181" s="84"/>
      <c r="P181" s="230">
        <f>O181*H181</f>
        <v>0</v>
      </c>
      <c r="Q181" s="230">
        <v>0</v>
      </c>
      <c r="R181" s="230">
        <f>Q181*H181</f>
        <v>0</v>
      </c>
      <c r="S181" s="230">
        <v>0.0021299999999999999</v>
      </c>
      <c r="T181" s="231">
        <f>S181*H181</f>
        <v>0.01704</v>
      </c>
      <c r="AR181" s="232" t="s">
        <v>192</v>
      </c>
      <c r="AT181" s="232" t="s">
        <v>138</v>
      </c>
      <c r="AU181" s="232" t="s">
        <v>144</v>
      </c>
      <c r="AY181" s="15" t="s">
        <v>135</v>
      </c>
      <c r="BE181" s="233">
        <f>IF(N181="základná",J181,0)</f>
        <v>0</v>
      </c>
      <c r="BF181" s="233">
        <f>IF(N181="znížená",J181,0)</f>
        <v>0</v>
      </c>
      <c r="BG181" s="233">
        <f>IF(N181="zákl. prenesená",J181,0)</f>
        <v>0</v>
      </c>
      <c r="BH181" s="233">
        <f>IF(N181="zníž. prenesená",J181,0)</f>
        <v>0</v>
      </c>
      <c r="BI181" s="233">
        <f>IF(N181="nulová",J181,0)</f>
        <v>0</v>
      </c>
      <c r="BJ181" s="15" t="s">
        <v>144</v>
      </c>
      <c r="BK181" s="234">
        <f>ROUND(I181*H181,3)</f>
        <v>0</v>
      </c>
      <c r="BL181" s="15" t="s">
        <v>192</v>
      </c>
      <c r="BM181" s="232" t="s">
        <v>798</v>
      </c>
    </row>
    <row r="182" s="1" customFormat="1" ht="24" customHeight="1">
      <c r="B182" s="36"/>
      <c r="C182" s="222" t="s">
        <v>251</v>
      </c>
      <c r="D182" s="222" t="s">
        <v>138</v>
      </c>
      <c r="E182" s="223" t="s">
        <v>799</v>
      </c>
      <c r="F182" s="224" t="s">
        <v>800</v>
      </c>
      <c r="G182" s="225" t="s">
        <v>198</v>
      </c>
      <c r="H182" s="226">
        <v>1</v>
      </c>
      <c r="I182" s="227"/>
      <c r="J182" s="226">
        <f>ROUND(I182*H182,3)</f>
        <v>0</v>
      </c>
      <c r="K182" s="224" t="s">
        <v>142</v>
      </c>
      <c r="L182" s="41"/>
      <c r="M182" s="228" t="s">
        <v>1</v>
      </c>
      <c r="N182" s="229" t="s">
        <v>41</v>
      </c>
      <c r="O182" s="84"/>
      <c r="P182" s="230">
        <f>O182*H182</f>
        <v>0</v>
      </c>
      <c r="Q182" s="230">
        <v>0</v>
      </c>
      <c r="R182" s="230">
        <f>Q182*H182</f>
        <v>0</v>
      </c>
      <c r="S182" s="230">
        <v>0.01933</v>
      </c>
      <c r="T182" s="231">
        <f>S182*H182</f>
        <v>0.01933</v>
      </c>
      <c r="AR182" s="232" t="s">
        <v>192</v>
      </c>
      <c r="AT182" s="232" t="s">
        <v>138</v>
      </c>
      <c r="AU182" s="232" t="s">
        <v>144</v>
      </c>
      <c r="AY182" s="15" t="s">
        <v>135</v>
      </c>
      <c r="BE182" s="233">
        <f>IF(N182="základná",J182,0)</f>
        <v>0</v>
      </c>
      <c r="BF182" s="233">
        <f>IF(N182="znížená",J182,0)</f>
        <v>0</v>
      </c>
      <c r="BG182" s="233">
        <f>IF(N182="zákl. prenesená",J182,0)</f>
        <v>0</v>
      </c>
      <c r="BH182" s="233">
        <f>IF(N182="zníž. prenesená",J182,0)</f>
        <v>0</v>
      </c>
      <c r="BI182" s="233">
        <f>IF(N182="nulová",J182,0)</f>
        <v>0</v>
      </c>
      <c r="BJ182" s="15" t="s">
        <v>144</v>
      </c>
      <c r="BK182" s="234">
        <f>ROUND(I182*H182,3)</f>
        <v>0</v>
      </c>
      <c r="BL182" s="15" t="s">
        <v>192</v>
      </c>
      <c r="BM182" s="232" t="s">
        <v>801</v>
      </c>
    </row>
    <row r="183" s="1" customFormat="1" ht="24" customHeight="1">
      <c r="B183" s="36"/>
      <c r="C183" s="222" t="s">
        <v>256</v>
      </c>
      <c r="D183" s="222" t="s">
        <v>138</v>
      </c>
      <c r="E183" s="223" t="s">
        <v>196</v>
      </c>
      <c r="F183" s="224" t="s">
        <v>197</v>
      </c>
      <c r="G183" s="225" t="s">
        <v>198</v>
      </c>
      <c r="H183" s="226">
        <v>1</v>
      </c>
      <c r="I183" s="227"/>
      <c r="J183" s="226">
        <f>ROUND(I183*H183,3)</f>
        <v>0</v>
      </c>
      <c r="K183" s="224" t="s">
        <v>142</v>
      </c>
      <c r="L183" s="41"/>
      <c r="M183" s="228" t="s">
        <v>1</v>
      </c>
      <c r="N183" s="229" t="s">
        <v>41</v>
      </c>
      <c r="O183" s="84"/>
      <c r="P183" s="230">
        <f>O183*H183</f>
        <v>0</v>
      </c>
      <c r="Q183" s="230">
        <v>0</v>
      </c>
      <c r="R183" s="230">
        <f>Q183*H183</f>
        <v>0</v>
      </c>
      <c r="S183" s="230">
        <v>0.019460000000000002</v>
      </c>
      <c r="T183" s="231">
        <f>S183*H183</f>
        <v>0.019460000000000002</v>
      </c>
      <c r="AR183" s="232" t="s">
        <v>192</v>
      </c>
      <c r="AT183" s="232" t="s">
        <v>138</v>
      </c>
      <c r="AU183" s="232" t="s">
        <v>144</v>
      </c>
      <c r="AY183" s="15" t="s">
        <v>135</v>
      </c>
      <c r="BE183" s="233">
        <f>IF(N183="základná",J183,0)</f>
        <v>0</v>
      </c>
      <c r="BF183" s="233">
        <f>IF(N183="znížená",J183,0)</f>
        <v>0</v>
      </c>
      <c r="BG183" s="233">
        <f>IF(N183="zákl. prenesená",J183,0)</f>
        <v>0</v>
      </c>
      <c r="BH183" s="233">
        <f>IF(N183="zníž. prenesená",J183,0)</f>
        <v>0</v>
      </c>
      <c r="BI183" s="233">
        <f>IF(N183="nulová",J183,0)</f>
        <v>0</v>
      </c>
      <c r="BJ183" s="15" t="s">
        <v>144</v>
      </c>
      <c r="BK183" s="234">
        <f>ROUND(I183*H183,3)</f>
        <v>0</v>
      </c>
      <c r="BL183" s="15" t="s">
        <v>192</v>
      </c>
      <c r="BM183" s="232" t="s">
        <v>199</v>
      </c>
    </row>
    <row r="184" s="1" customFormat="1" ht="16.5" customHeight="1">
      <c r="B184" s="36"/>
      <c r="C184" s="222" t="s">
        <v>261</v>
      </c>
      <c r="D184" s="222" t="s">
        <v>138</v>
      </c>
      <c r="E184" s="223" t="s">
        <v>802</v>
      </c>
      <c r="F184" s="224" t="s">
        <v>803</v>
      </c>
      <c r="G184" s="225" t="s">
        <v>198</v>
      </c>
      <c r="H184" s="226">
        <v>1</v>
      </c>
      <c r="I184" s="227"/>
      <c r="J184" s="226">
        <f>ROUND(I184*H184,3)</f>
        <v>0</v>
      </c>
      <c r="K184" s="224" t="s">
        <v>142</v>
      </c>
      <c r="L184" s="41"/>
      <c r="M184" s="228" t="s">
        <v>1</v>
      </c>
      <c r="N184" s="229" t="s">
        <v>41</v>
      </c>
      <c r="O184" s="84"/>
      <c r="P184" s="230">
        <f>O184*H184</f>
        <v>0</v>
      </c>
      <c r="Q184" s="230">
        <v>0</v>
      </c>
      <c r="R184" s="230">
        <f>Q184*H184</f>
        <v>0</v>
      </c>
      <c r="S184" s="230">
        <v>0.024500000000000001</v>
      </c>
      <c r="T184" s="231">
        <f>S184*H184</f>
        <v>0.024500000000000001</v>
      </c>
      <c r="AR184" s="232" t="s">
        <v>192</v>
      </c>
      <c r="AT184" s="232" t="s">
        <v>138</v>
      </c>
      <c r="AU184" s="232" t="s">
        <v>144</v>
      </c>
      <c r="AY184" s="15" t="s">
        <v>135</v>
      </c>
      <c r="BE184" s="233">
        <f>IF(N184="základná",J184,0)</f>
        <v>0</v>
      </c>
      <c r="BF184" s="233">
        <f>IF(N184="znížená",J184,0)</f>
        <v>0</v>
      </c>
      <c r="BG184" s="233">
        <f>IF(N184="zákl. prenesená",J184,0)</f>
        <v>0</v>
      </c>
      <c r="BH184" s="233">
        <f>IF(N184="zníž. prenesená",J184,0)</f>
        <v>0</v>
      </c>
      <c r="BI184" s="233">
        <f>IF(N184="nulová",J184,0)</f>
        <v>0</v>
      </c>
      <c r="BJ184" s="15" t="s">
        <v>144</v>
      </c>
      <c r="BK184" s="234">
        <f>ROUND(I184*H184,3)</f>
        <v>0</v>
      </c>
      <c r="BL184" s="15" t="s">
        <v>192</v>
      </c>
      <c r="BM184" s="232" t="s">
        <v>804</v>
      </c>
    </row>
    <row r="185" s="1" customFormat="1" ht="16.5" customHeight="1">
      <c r="B185" s="36"/>
      <c r="C185" s="222" t="s">
        <v>265</v>
      </c>
      <c r="D185" s="222" t="s">
        <v>138</v>
      </c>
      <c r="E185" s="223" t="s">
        <v>205</v>
      </c>
      <c r="F185" s="224" t="s">
        <v>805</v>
      </c>
      <c r="G185" s="225" t="s">
        <v>198</v>
      </c>
      <c r="H185" s="226">
        <v>1</v>
      </c>
      <c r="I185" s="227"/>
      <c r="J185" s="226">
        <f>ROUND(I185*H185,3)</f>
        <v>0</v>
      </c>
      <c r="K185" s="224" t="s">
        <v>142</v>
      </c>
      <c r="L185" s="41"/>
      <c r="M185" s="228" t="s">
        <v>1</v>
      </c>
      <c r="N185" s="229" t="s">
        <v>41</v>
      </c>
      <c r="O185" s="84"/>
      <c r="P185" s="230">
        <f>O185*H185</f>
        <v>0</v>
      </c>
      <c r="Q185" s="230">
        <v>0</v>
      </c>
      <c r="R185" s="230">
        <f>Q185*H185</f>
        <v>0</v>
      </c>
      <c r="S185" s="230">
        <v>0.0025999999999999999</v>
      </c>
      <c r="T185" s="231">
        <f>S185*H185</f>
        <v>0.0025999999999999999</v>
      </c>
      <c r="AR185" s="232" t="s">
        <v>192</v>
      </c>
      <c r="AT185" s="232" t="s">
        <v>138</v>
      </c>
      <c r="AU185" s="232" t="s">
        <v>144</v>
      </c>
      <c r="AY185" s="15" t="s">
        <v>135</v>
      </c>
      <c r="BE185" s="233">
        <f>IF(N185="základná",J185,0)</f>
        <v>0</v>
      </c>
      <c r="BF185" s="233">
        <f>IF(N185="znížená",J185,0)</f>
        <v>0</v>
      </c>
      <c r="BG185" s="233">
        <f>IF(N185="zákl. prenesená",J185,0)</f>
        <v>0</v>
      </c>
      <c r="BH185" s="233">
        <f>IF(N185="zníž. prenesená",J185,0)</f>
        <v>0</v>
      </c>
      <c r="BI185" s="233">
        <f>IF(N185="nulová",J185,0)</f>
        <v>0</v>
      </c>
      <c r="BJ185" s="15" t="s">
        <v>144</v>
      </c>
      <c r="BK185" s="234">
        <f>ROUND(I185*H185,3)</f>
        <v>0</v>
      </c>
      <c r="BL185" s="15" t="s">
        <v>192</v>
      </c>
      <c r="BM185" s="232" t="s">
        <v>207</v>
      </c>
    </row>
    <row r="186" s="1" customFormat="1" ht="24" customHeight="1">
      <c r="B186" s="36"/>
      <c r="C186" s="222" t="s">
        <v>269</v>
      </c>
      <c r="D186" s="222" t="s">
        <v>138</v>
      </c>
      <c r="E186" s="223" t="s">
        <v>806</v>
      </c>
      <c r="F186" s="224" t="s">
        <v>807</v>
      </c>
      <c r="G186" s="225" t="s">
        <v>181</v>
      </c>
      <c r="H186" s="226">
        <v>1</v>
      </c>
      <c r="I186" s="227"/>
      <c r="J186" s="226">
        <f>ROUND(I186*H186,3)</f>
        <v>0</v>
      </c>
      <c r="K186" s="224" t="s">
        <v>142</v>
      </c>
      <c r="L186" s="41"/>
      <c r="M186" s="228" t="s">
        <v>1</v>
      </c>
      <c r="N186" s="229" t="s">
        <v>41</v>
      </c>
      <c r="O186" s="84"/>
      <c r="P186" s="230">
        <f>O186*H186</f>
        <v>0</v>
      </c>
      <c r="Q186" s="230">
        <v>0</v>
      </c>
      <c r="R186" s="230">
        <f>Q186*H186</f>
        <v>0</v>
      </c>
      <c r="S186" s="230">
        <v>0.0022499999999999998</v>
      </c>
      <c r="T186" s="231">
        <f>S186*H186</f>
        <v>0.0022499999999999998</v>
      </c>
      <c r="AR186" s="232" t="s">
        <v>192</v>
      </c>
      <c r="AT186" s="232" t="s">
        <v>138</v>
      </c>
      <c r="AU186" s="232" t="s">
        <v>144</v>
      </c>
      <c r="AY186" s="15" t="s">
        <v>135</v>
      </c>
      <c r="BE186" s="233">
        <f>IF(N186="základná",J186,0)</f>
        <v>0</v>
      </c>
      <c r="BF186" s="233">
        <f>IF(N186="znížená",J186,0)</f>
        <v>0</v>
      </c>
      <c r="BG186" s="233">
        <f>IF(N186="zákl. prenesená",J186,0)</f>
        <v>0</v>
      </c>
      <c r="BH186" s="233">
        <f>IF(N186="zníž. prenesená",J186,0)</f>
        <v>0</v>
      </c>
      <c r="BI186" s="233">
        <f>IF(N186="nulová",J186,0)</f>
        <v>0</v>
      </c>
      <c r="BJ186" s="15" t="s">
        <v>144</v>
      </c>
      <c r="BK186" s="234">
        <f>ROUND(I186*H186,3)</f>
        <v>0</v>
      </c>
      <c r="BL186" s="15" t="s">
        <v>192</v>
      </c>
      <c r="BM186" s="232" t="s">
        <v>808</v>
      </c>
    </row>
    <row r="187" s="1" customFormat="1" ht="36" customHeight="1">
      <c r="B187" s="36"/>
      <c r="C187" s="222" t="s">
        <v>273</v>
      </c>
      <c r="D187" s="222" t="s">
        <v>138</v>
      </c>
      <c r="E187" s="223" t="s">
        <v>209</v>
      </c>
      <c r="F187" s="224" t="s">
        <v>210</v>
      </c>
      <c r="G187" s="225" t="s">
        <v>181</v>
      </c>
      <c r="H187" s="226">
        <v>1</v>
      </c>
      <c r="I187" s="227"/>
      <c r="J187" s="226">
        <f>ROUND(I187*H187,3)</f>
        <v>0</v>
      </c>
      <c r="K187" s="224" t="s">
        <v>142</v>
      </c>
      <c r="L187" s="41"/>
      <c r="M187" s="228" t="s">
        <v>1</v>
      </c>
      <c r="N187" s="229" t="s">
        <v>41</v>
      </c>
      <c r="O187" s="84"/>
      <c r="P187" s="230">
        <f>O187*H187</f>
        <v>0</v>
      </c>
      <c r="Q187" s="230">
        <v>0</v>
      </c>
      <c r="R187" s="230">
        <f>Q187*H187</f>
        <v>0</v>
      </c>
      <c r="S187" s="230">
        <v>0.00084999999999999995</v>
      </c>
      <c r="T187" s="231">
        <f>S187*H187</f>
        <v>0.00084999999999999995</v>
      </c>
      <c r="AR187" s="232" t="s">
        <v>192</v>
      </c>
      <c r="AT187" s="232" t="s">
        <v>138</v>
      </c>
      <c r="AU187" s="232" t="s">
        <v>144</v>
      </c>
      <c r="AY187" s="15" t="s">
        <v>135</v>
      </c>
      <c r="BE187" s="233">
        <f>IF(N187="základná",J187,0)</f>
        <v>0</v>
      </c>
      <c r="BF187" s="233">
        <f>IF(N187="znížená",J187,0)</f>
        <v>0</v>
      </c>
      <c r="BG187" s="233">
        <f>IF(N187="zákl. prenesená",J187,0)</f>
        <v>0</v>
      </c>
      <c r="BH187" s="233">
        <f>IF(N187="zníž. prenesená",J187,0)</f>
        <v>0</v>
      </c>
      <c r="BI187" s="233">
        <f>IF(N187="nulová",J187,0)</f>
        <v>0</v>
      </c>
      <c r="BJ187" s="15" t="s">
        <v>144</v>
      </c>
      <c r="BK187" s="234">
        <f>ROUND(I187*H187,3)</f>
        <v>0</v>
      </c>
      <c r="BL187" s="15" t="s">
        <v>192</v>
      </c>
      <c r="BM187" s="232" t="s">
        <v>211</v>
      </c>
    </row>
    <row r="188" s="1" customFormat="1" ht="24" customHeight="1">
      <c r="B188" s="36"/>
      <c r="C188" s="222" t="s">
        <v>277</v>
      </c>
      <c r="D188" s="222" t="s">
        <v>138</v>
      </c>
      <c r="E188" s="223" t="s">
        <v>212</v>
      </c>
      <c r="F188" s="224" t="s">
        <v>213</v>
      </c>
      <c r="G188" s="225" t="s">
        <v>181</v>
      </c>
      <c r="H188" s="226">
        <v>6</v>
      </c>
      <c r="I188" s="227"/>
      <c r="J188" s="226">
        <f>ROUND(I188*H188,3)</f>
        <v>0</v>
      </c>
      <c r="K188" s="224" t="s">
        <v>142</v>
      </c>
      <c r="L188" s="41"/>
      <c r="M188" s="228" t="s">
        <v>1</v>
      </c>
      <c r="N188" s="229" t="s">
        <v>41</v>
      </c>
      <c r="O188" s="84"/>
      <c r="P188" s="230">
        <f>O188*H188</f>
        <v>0</v>
      </c>
      <c r="Q188" s="230">
        <v>0</v>
      </c>
      <c r="R188" s="230">
        <f>Q188*H188</f>
        <v>0</v>
      </c>
      <c r="S188" s="230">
        <v>0.001</v>
      </c>
      <c r="T188" s="231">
        <f>S188*H188</f>
        <v>0.0060000000000000001</v>
      </c>
      <c r="AR188" s="232" t="s">
        <v>192</v>
      </c>
      <c r="AT188" s="232" t="s">
        <v>138</v>
      </c>
      <c r="AU188" s="232" t="s">
        <v>144</v>
      </c>
      <c r="AY188" s="15" t="s">
        <v>135</v>
      </c>
      <c r="BE188" s="233">
        <f>IF(N188="základná",J188,0)</f>
        <v>0</v>
      </c>
      <c r="BF188" s="233">
        <f>IF(N188="znížená",J188,0)</f>
        <v>0</v>
      </c>
      <c r="BG188" s="233">
        <f>IF(N188="zákl. prenesená",J188,0)</f>
        <v>0</v>
      </c>
      <c r="BH188" s="233">
        <f>IF(N188="zníž. prenesená",J188,0)</f>
        <v>0</v>
      </c>
      <c r="BI188" s="233">
        <f>IF(N188="nulová",J188,0)</f>
        <v>0</v>
      </c>
      <c r="BJ188" s="15" t="s">
        <v>144</v>
      </c>
      <c r="BK188" s="234">
        <f>ROUND(I188*H188,3)</f>
        <v>0</v>
      </c>
      <c r="BL188" s="15" t="s">
        <v>192</v>
      </c>
      <c r="BM188" s="232" t="s">
        <v>809</v>
      </c>
    </row>
    <row r="189" s="1" customFormat="1" ht="24" customHeight="1">
      <c r="B189" s="36"/>
      <c r="C189" s="222" t="s">
        <v>283</v>
      </c>
      <c r="D189" s="222" t="s">
        <v>138</v>
      </c>
      <c r="E189" s="223" t="s">
        <v>810</v>
      </c>
      <c r="F189" s="224" t="s">
        <v>811</v>
      </c>
      <c r="G189" s="225" t="s">
        <v>141</v>
      </c>
      <c r="H189" s="226">
        <v>30.116</v>
      </c>
      <c r="I189" s="227"/>
      <c r="J189" s="226">
        <f>ROUND(I189*H189,3)</f>
        <v>0</v>
      </c>
      <c r="K189" s="224" t="s">
        <v>142</v>
      </c>
      <c r="L189" s="41"/>
      <c r="M189" s="228" t="s">
        <v>1</v>
      </c>
      <c r="N189" s="229" t="s">
        <v>41</v>
      </c>
      <c r="O189" s="84"/>
      <c r="P189" s="230">
        <f>O189*H189</f>
        <v>0</v>
      </c>
      <c r="Q189" s="230">
        <v>0</v>
      </c>
      <c r="R189" s="230">
        <f>Q189*H189</f>
        <v>0</v>
      </c>
      <c r="S189" s="230">
        <v>0.19600000000000001</v>
      </c>
      <c r="T189" s="231">
        <f>S189*H189</f>
        <v>5.902736</v>
      </c>
      <c r="AR189" s="232" t="s">
        <v>143</v>
      </c>
      <c r="AT189" s="232" t="s">
        <v>138</v>
      </c>
      <c r="AU189" s="232" t="s">
        <v>144</v>
      </c>
      <c r="AY189" s="15" t="s">
        <v>135</v>
      </c>
      <c r="BE189" s="233">
        <f>IF(N189="základná",J189,0)</f>
        <v>0</v>
      </c>
      <c r="BF189" s="233">
        <f>IF(N189="znížená",J189,0)</f>
        <v>0</v>
      </c>
      <c r="BG189" s="233">
        <f>IF(N189="zákl. prenesená",J189,0)</f>
        <v>0</v>
      </c>
      <c r="BH189" s="233">
        <f>IF(N189="zníž. prenesená",J189,0)</f>
        <v>0</v>
      </c>
      <c r="BI189" s="233">
        <f>IF(N189="nulová",J189,0)</f>
        <v>0</v>
      </c>
      <c r="BJ189" s="15" t="s">
        <v>144</v>
      </c>
      <c r="BK189" s="234">
        <f>ROUND(I189*H189,3)</f>
        <v>0</v>
      </c>
      <c r="BL189" s="15" t="s">
        <v>143</v>
      </c>
      <c r="BM189" s="232" t="s">
        <v>812</v>
      </c>
    </row>
    <row r="190" s="12" customFormat="1">
      <c r="B190" s="235"/>
      <c r="C190" s="236"/>
      <c r="D190" s="237" t="s">
        <v>146</v>
      </c>
      <c r="E190" s="238" t="s">
        <v>1</v>
      </c>
      <c r="F190" s="239" t="s">
        <v>813</v>
      </c>
      <c r="G190" s="236"/>
      <c r="H190" s="240">
        <v>30.116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146</v>
      </c>
      <c r="AU190" s="246" t="s">
        <v>144</v>
      </c>
      <c r="AV190" s="12" t="s">
        <v>144</v>
      </c>
      <c r="AW190" s="12" t="s">
        <v>30</v>
      </c>
      <c r="AX190" s="12" t="s">
        <v>83</v>
      </c>
      <c r="AY190" s="246" t="s">
        <v>135</v>
      </c>
    </row>
    <row r="191" s="1" customFormat="1" ht="36" customHeight="1">
      <c r="B191" s="36"/>
      <c r="C191" s="222" t="s">
        <v>291</v>
      </c>
      <c r="D191" s="222" t="s">
        <v>138</v>
      </c>
      <c r="E191" s="223" t="s">
        <v>224</v>
      </c>
      <c r="F191" s="224" t="s">
        <v>814</v>
      </c>
      <c r="G191" s="225" t="s">
        <v>226</v>
      </c>
      <c r="H191" s="226">
        <v>1.121</v>
      </c>
      <c r="I191" s="227"/>
      <c r="J191" s="226">
        <f>ROUND(I191*H191,3)</f>
        <v>0</v>
      </c>
      <c r="K191" s="224" t="s">
        <v>142</v>
      </c>
      <c r="L191" s="41"/>
      <c r="M191" s="228" t="s">
        <v>1</v>
      </c>
      <c r="N191" s="229" t="s">
        <v>41</v>
      </c>
      <c r="O191" s="84"/>
      <c r="P191" s="230">
        <f>O191*H191</f>
        <v>0</v>
      </c>
      <c r="Q191" s="230">
        <v>0</v>
      </c>
      <c r="R191" s="230">
        <f>Q191*H191</f>
        <v>0</v>
      </c>
      <c r="S191" s="230">
        <v>2.2000000000000002</v>
      </c>
      <c r="T191" s="231">
        <f>S191*H191</f>
        <v>2.4662000000000002</v>
      </c>
      <c r="AR191" s="232" t="s">
        <v>143</v>
      </c>
      <c r="AT191" s="232" t="s">
        <v>138</v>
      </c>
      <c r="AU191" s="232" t="s">
        <v>144</v>
      </c>
      <c r="AY191" s="15" t="s">
        <v>135</v>
      </c>
      <c r="BE191" s="233">
        <f>IF(N191="základná",J191,0)</f>
        <v>0</v>
      </c>
      <c r="BF191" s="233">
        <f>IF(N191="znížená",J191,0)</f>
        <v>0</v>
      </c>
      <c r="BG191" s="233">
        <f>IF(N191="zákl. prenesená",J191,0)</f>
        <v>0</v>
      </c>
      <c r="BH191" s="233">
        <f>IF(N191="zníž. prenesená",J191,0)</f>
        <v>0</v>
      </c>
      <c r="BI191" s="233">
        <f>IF(N191="nulová",J191,0)</f>
        <v>0</v>
      </c>
      <c r="BJ191" s="15" t="s">
        <v>144</v>
      </c>
      <c r="BK191" s="234">
        <f>ROUND(I191*H191,3)</f>
        <v>0</v>
      </c>
      <c r="BL191" s="15" t="s">
        <v>143</v>
      </c>
      <c r="BM191" s="232" t="s">
        <v>227</v>
      </c>
    </row>
    <row r="192" s="12" customFormat="1">
      <c r="B192" s="235"/>
      <c r="C192" s="236"/>
      <c r="D192" s="237" t="s">
        <v>146</v>
      </c>
      <c r="E192" s="238" t="s">
        <v>1</v>
      </c>
      <c r="F192" s="239" t="s">
        <v>815</v>
      </c>
      <c r="G192" s="236"/>
      <c r="H192" s="240">
        <v>1.121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146</v>
      </c>
      <c r="AU192" s="246" t="s">
        <v>144</v>
      </c>
      <c r="AV192" s="12" t="s">
        <v>144</v>
      </c>
      <c r="AW192" s="12" t="s">
        <v>30</v>
      </c>
      <c r="AX192" s="12" t="s">
        <v>83</v>
      </c>
      <c r="AY192" s="246" t="s">
        <v>135</v>
      </c>
    </row>
    <row r="193" s="1" customFormat="1" ht="24" customHeight="1">
      <c r="B193" s="36"/>
      <c r="C193" s="222" t="s">
        <v>296</v>
      </c>
      <c r="D193" s="222" t="s">
        <v>138</v>
      </c>
      <c r="E193" s="223" t="s">
        <v>229</v>
      </c>
      <c r="F193" s="224" t="s">
        <v>230</v>
      </c>
      <c r="G193" s="225" t="s">
        <v>181</v>
      </c>
      <c r="H193" s="226">
        <v>6</v>
      </c>
      <c r="I193" s="227"/>
      <c r="J193" s="226">
        <f>ROUND(I193*H193,3)</f>
        <v>0</v>
      </c>
      <c r="K193" s="224" t="s">
        <v>142</v>
      </c>
      <c r="L193" s="41"/>
      <c r="M193" s="228" t="s">
        <v>1</v>
      </c>
      <c r="N193" s="229" t="s">
        <v>41</v>
      </c>
      <c r="O193" s="84"/>
      <c r="P193" s="230">
        <f>O193*H193</f>
        <v>0</v>
      </c>
      <c r="Q193" s="230">
        <v>0</v>
      </c>
      <c r="R193" s="230">
        <f>Q193*H193</f>
        <v>0</v>
      </c>
      <c r="S193" s="230">
        <v>0.024</v>
      </c>
      <c r="T193" s="231">
        <f>S193*H193</f>
        <v>0.14400000000000002</v>
      </c>
      <c r="AR193" s="232" t="s">
        <v>143</v>
      </c>
      <c r="AT193" s="232" t="s">
        <v>138</v>
      </c>
      <c r="AU193" s="232" t="s">
        <v>144</v>
      </c>
      <c r="AY193" s="15" t="s">
        <v>135</v>
      </c>
      <c r="BE193" s="233">
        <f>IF(N193="základná",J193,0)</f>
        <v>0</v>
      </c>
      <c r="BF193" s="233">
        <f>IF(N193="znížená",J193,0)</f>
        <v>0</v>
      </c>
      <c r="BG193" s="233">
        <f>IF(N193="zákl. prenesená",J193,0)</f>
        <v>0</v>
      </c>
      <c r="BH193" s="233">
        <f>IF(N193="zníž. prenesená",J193,0)</f>
        <v>0</v>
      </c>
      <c r="BI193" s="233">
        <f>IF(N193="nulová",J193,0)</f>
        <v>0</v>
      </c>
      <c r="BJ193" s="15" t="s">
        <v>144</v>
      </c>
      <c r="BK193" s="234">
        <f>ROUND(I193*H193,3)</f>
        <v>0</v>
      </c>
      <c r="BL193" s="15" t="s">
        <v>143</v>
      </c>
      <c r="BM193" s="232" t="s">
        <v>816</v>
      </c>
    </row>
    <row r="194" s="1" customFormat="1" ht="24" customHeight="1">
      <c r="B194" s="36"/>
      <c r="C194" s="222" t="s">
        <v>301</v>
      </c>
      <c r="D194" s="222" t="s">
        <v>138</v>
      </c>
      <c r="E194" s="223" t="s">
        <v>817</v>
      </c>
      <c r="F194" s="224" t="s">
        <v>818</v>
      </c>
      <c r="G194" s="225" t="s">
        <v>226</v>
      </c>
      <c r="H194" s="226">
        <v>0.182</v>
      </c>
      <c r="I194" s="227"/>
      <c r="J194" s="226">
        <f>ROUND(I194*H194,3)</f>
        <v>0</v>
      </c>
      <c r="K194" s="224" t="s">
        <v>142</v>
      </c>
      <c r="L194" s="41"/>
      <c r="M194" s="228" t="s">
        <v>1</v>
      </c>
      <c r="N194" s="229" t="s">
        <v>41</v>
      </c>
      <c r="O194" s="84"/>
      <c r="P194" s="230">
        <f>O194*H194</f>
        <v>0</v>
      </c>
      <c r="Q194" s="230">
        <v>0</v>
      </c>
      <c r="R194" s="230">
        <f>Q194*H194</f>
        <v>0</v>
      </c>
      <c r="S194" s="230">
        <v>1.875</v>
      </c>
      <c r="T194" s="231">
        <f>S194*H194</f>
        <v>0.34125</v>
      </c>
      <c r="AR194" s="232" t="s">
        <v>143</v>
      </c>
      <c r="AT194" s="232" t="s">
        <v>138</v>
      </c>
      <c r="AU194" s="232" t="s">
        <v>144</v>
      </c>
      <c r="AY194" s="15" t="s">
        <v>135</v>
      </c>
      <c r="BE194" s="233">
        <f>IF(N194="základná",J194,0)</f>
        <v>0</v>
      </c>
      <c r="BF194" s="233">
        <f>IF(N194="znížená",J194,0)</f>
        <v>0</v>
      </c>
      <c r="BG194" s="233">
        <f>IF(N194="zákl. prenesená",J194,0)</f>
        <v>0</v>
      </c>
      <c r="BH194" s="233">
        <f>IF(N194="zníž. prenesená",J194,0)</f>
        <v>0</v>
      </c>
      <c r="BI194" s="233">
        <f>IF(N194="nulová",J194,0)</f>
        <v>0</v>
      </c>
      <c r="BJ194" s="15" t="s">
        <v>144</v>
      </c>
      <c r="BK194" s="234">
        <f>ROUND(I194*H194,3)</f>
        <v>0</v>
      </c>
      <c r="BL194" s="15" t="s">
        <v>143</v>
      </c>
      <c r="BM194" s="232" t="s">
        <v>819</v>
      </c>
    </row>
    <row r="195" s="12" customFormat="1">
      <c r="B195" s="235"/>
      <c r="C195" s="236"/>
      <c r="D195" s="237" t="s">
        <v>146</v>
      </c>
      <c r="E195" s="238" t="s">
        <v>1</v>
      </c>
      <c r="F195" s="239" t="s">
        <v>820</v>
      </c>
      <c r="G195" s="236"/>
      <c r="H195" s="240">
        <v>0.182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146</v>
      </c>
      <c r="AU195" s="246" t="s">
        <v>144</v>
      </c>
      <c r="AV195" s="12" t="s">
        <v>144</v>
      </c>
      <c r="AW195" s="12" t="s">
        <v>30</v>
      </c>
      <c r="AX195" s="12" t="s">
        <v>83</v>
      </c>
      <c r="AY195" s="246" t="s">
        <v>135</v>
      </c>
    </row>
    <row r="196" s="1" customFormat="1" ht="24" customHeight="1">
      <c r="B196" s="36"/>
      <c r="C196" s="222" t="s">
        <v>306</v>
      </c>
      <c r="D196" s="222" t="s">
        <v>138</v>
      </c>
      <c r="E196" s="223" t="s">
        <v>238</v>
      </c>
      <c r="F196" s="224" t="s">
        <v>239</v>
      </c>
      <c r="G196" s="225" t="s">
        <v>141</v>
      </c>
      <c r="H196" s="226">
        <v>1.77</v>
      </c>
      <c r="I196" s="227"/>
      <c r="J196" s="226">
        <f>ROUND(I196*H196,3)</f>
        <v>0</v>
      </c>
      <c r="K196" s="224" t="s">
        <v>142</v>
      </c>
      <c r="L196" s="41"/>
      <c r="M196" s="228" t="s">
        <v>1</v>
      </c>
      <c r="N196" s="229" t="s">
        <v>41</v>
      </c>
      <c r="O196" s="84"/>
      <c r="P196" s="230">
        <f>O196*H196</f>
        <v>0</v>
      </c>
      <c r="Q196" s="230">
        <v>0</v>
      </c>
      <c r="R196" s="230">
        <f>Q196*H196</f>
        <v>0</v>
      </c>
      <c r="S196" s="230">
        <v>0.27000000000000002</v>
      </c>
      <c r="T196" s="231">
        <f>S196*H196</f>
        <v>0.47790000000000005</v>
      </c>
      <c r="AR196" s="232" t="s">
        <v>143</v>
      </c>
      <c r="AT196" s="232" t="s">
        <v>138</v>
      </c>
      <c r="AU196" s="232" t="s">
        <v>144</v>
      </c>
      <c r="AY196" s="15" t="s">
        <v>135</v>
      </c>
      <c r="BE196" s="233">
        <f>IF(N196="základná",J196,0)</f>
        <v>0</v>
      </c>
      <c r="BF196" s="233">
        <f>IF(N196="znížená",J196,0)</f>
        <v>0</v>
      </c>
      <c r="BG196" s="233">
        <f>IF(N196="zákl. prenesená",J196,0)</f>
        <v>0</v>
      </c>
      <c r="BH196" s="233">
        <f>IF(N196="zníž. prenesená",J196,0)</f>
        <v>0</v>
      </c>
      <c r="BI196" s="233">
        <f>IF(N196="nulová",J196,0)</f>
        <v>0</v>
      </c>
      <c r="BJ196" s="15" t="s">
        <v>144</v>
      </c>
      <c r="BK196" s="234">
        <f>ROUND(I196*H196,3)</f>
        <v>0</v>
      </c>
      <c r="BL196" s="15" t="s">
        <v>143</v>
      </c>
      <c r="BM196" s="232" t="s">
        <v>240</v>
      </c>
    </row>
    <row r="197" s="12" customFormat="1">
      <c r="B197" s="235"/>
      <c r="C197" s="236"/>
      <c r="D197" s="237" t="s">
        <v>146</v>
      </c>
      <c r="E197" s="238" t="s">
        <v>1</v>
      </c>
      <c r="F197" s="239" t="s">
        <v>821</v>
      </c>
      <c r="G197" s="236"/>
      <c r="H197" s="240">
        <v>1.77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146</v>
      </c>
      <c r="AU197" s="246" t="s">
        <v>144</v>
      </c>
      <c r="AV197" s="12" t="s">
        <v>144</v>
      </c>
      <c r="AW197" s="12" t="s">
        <v>30</v>
      </c>
      <c r="AX197" s="12" t="s">
        <v>83</v>
      </c>
      <c r="AY197" s="246" t="s">
        <v>135</v>
      </c>
    </row>
    <row r="198" s="1" customFormat="1" ht="24" customHeight="1">
      <c r="B198" s="36"/>
      <c r="C198" s="222" t="s">
        <v>312</v>
      </c>
      <c r="D198" s="222" t="s">
        <v>138</v>
      </c>
      <c r="E198" s="223" t="s">
        <v>822</v>
      </c>
      <c r="F198" s="224" t="s">
        <v>823</v>
      </c>
      <c r="G198" s="225" t="s">
        <v>824</v>
      </c>
      <c r="H198" s="226">
        <v>40</v>
      </c>
      <c r="I198" s="227"/>
      <c r="J198" s="226">
        <f>ROUND(I198*H198,3)</f>
        <v>0</v>
      </c>
      <c r="K198" s="224" t="s">
        <v>142</v>
      </c>
      <c r="L198" s="41"/>
      <c r="M198" s="228" t="s">
        <v>1</v>
      </c>
      <c r="N198" s="229" t="s">
        <v>41</v>
      </c>
      <c r="O198" s="84"/>
      <c r="P198" s="230">
        <f>O198*H198</f>
        <v>0</v>
      </c>
      <c r="Q198" s="230">
        <v>1.0000000000000001E-05</v>
      </c>
      <c r="R198" s="230">
        <f>Q198*H198</f>
        <v>0.00040000000000000002</v>
      </c>
      <c r="S198" s="230">
        <v>0.00018000000000000001</v>
      </c>
      <c r="T198" s="231">
        <f>S198*H198</f>
        <v>0.0072000000000000007</v>
      </c>
      <c r="AR198" s="232" t="s">
        <v>143</v>
      </c>
      <c r="AT198" s="232" t="s">
        <v>138</v>
      </c>
      <c r="AU198" s="232" t="s">
        <v>144</v>
      </c>
      <c r="AY198" s="15" t="s">
        <v>135</v>
      </c>
      <c r="BE198" s="233">
        <f>IF(N198="základná",J198,0)</f>
        <v>0</v>
      </c>
      <c r="BF198" s="233">
        <f>IF(N198="znížená",J198,0)</f>
        <v>0</v>
      </c>
      <c r="BG198" s="233">
        <f>IF(N198="zákl. prenesená",J198,0)</f>
        <v>0</v>
      </c>
      <c r="BH198" s="233">
        <f>IF(N198="zníž. prenesená",J198,0)</f>
        <v>0</v>
      </c>
      <c r="BI198" s="233">
        <f>IF(N198="nulová",J198,0)</f>
        <v>0</v>
      </c>
      <c r="BJ198" s="15" t="s">
        <v>144</v>
      </c>
      <c r="BK198" s="234">
        <f>ROUND(I198*H198,3)</f>
        <v>0</v>
      </c>
      <c r="BL198" s="15" t="s">
        <v>143</v>
      </c>
      <c r="BM198" s="232" t="s">
        <v>825</v>
      </c>
    </row>
    <row r="199" s="12" customFormat="1">
      <c r="B199" s="235"/>
      <c r="C199" s="236"/>
      <c r="D199" s="237" t="s">
        <v>146</v>
      </c>
      <c r="E199" s="238" t="s">
        <v>1</v>
      </c>
      <c r="F199" s="239" t="s">
        <v>826</v>
      </c>
      <c r="G199" s="236"/>
      <c r="H199" s="240">
        <v>40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146</v>
      </c>
      <c r="AU199" s="246" t="s">
        <v>144</v>
      </c>
      <c r="AV199" s="12" t="s">
        <v>144</v>
      </c>
      <c r="AW199" s="12" t="s">
        <v>30</v>
      </c>
      <c r="AX199" s="12" t="s">
        <v>83</v>
      </c>
      <c r="AY199" s="246" t="s">
        <v>135</v>
      </c>
    </row>
    <row r="200" s="1" customFormat="1" ht="24" customHeight="1">
      <c r="B200" s="36"/>
      <c r="C200" s="222" t="s">
        <v>316</v>
      </c>
      <c r="D200" s="222" t="s">
        <v>138</v>
      </c>
      <c r="E200" s="223" t="s">
        <v>827</v>
      </c>
      <c r="F200" s="224" t="s">
        <v>828</v>
      </c>
      <c r="G200" s="225" t="s">
        <v>824</v>
      </c>
      <c r="H200" s="226">
        <v>30</v>
      </c>
      <c r="I200" s="227"/>
      <c r="J200" s="226">
        <f>ROUND(I200*H200,3)</f>
        <v>0</v>
      </c>
      <c r="K200" s="224" t="s">
        <v>142</v>
      </c>
      <c r="L200" s="41"/>
      <c r="M200" s="228" t="s">
        <v>1</v>
      </c>
      <c r="N200" s="229" t="s">
        <v>41</v>
      </c>
      <c r="O200" s="84"/>
      <c r="P200" s="230">
        <f>O200*H200</f>
        <v>0</v>
      </c>
      <c r="Q200" s="230">
        <v>1.0000000000000001E-05</v>
      </c>
      <c r="R200" s="230">
        <f>Q200*H200</f>
        <v>0.00030000000000000003</v>
      </c>
      <c r="S200" s="230">
        <v>0.00027</v>
      </c>
      <c r="T200" s="231">
        <f>S200*H200</f>
        <v>0.0080999999999999996</v>
      </c>
      <c r="AR200" s="232" t="s">
        <v>143</v>
      </c>
      <c r="AT200" s="232" t="s">
        <v>138</v>
      </c>
      <c r="AU200" s="232" t="s">
        <v>144</v>
      </c>
      <c r="AY200" s="15" t="s">
        <v>135</v>
      </c>
      <c r="BE200" s="233">
        <f>IF(N200="základná",J200,0)</f>
        <v>0</v>
      </c>
      <c r="BF200" s="233">
        <f>IF(N200="znížená",J200,0)</f>
        <v>0</v>
      </c>
      <c r="BG200" s="233">
        <f>IF(N200="zákl. prenesená",J200,0)</f>
        <v>0</v>
      </c>
      <c r="BH200" s="233">
        <f>IF(N200="zníž. prenesená",J200,0)</f>
        <v>0</v>
      </c>
      <c r="BI200" s="233">
        <f>IF(N200="nulová",J200,0)</f>
        <v>0</v>
      </c>
      <c r="BJ200" s="15" t="s">
        <v>144</v>
      </c>
      <c r="BK200" s="234">
        <f>ROUND(I200*H200,3)</f>
        <v>0</v>
      </c>
      <c r="BL200" s="15" t="s">
        <v>143</v>
      </c>
      <c r="BM200" s="232" t="s">
        <v>829</v>
      </c>
    </row>
    <row r="201" s="12" customFormat="1">
      <c r="B201" s="235"/>
      <c r="C201" s="236"/>
      <c r="D201" s="237" t="s">
        <v>146</v>
      </c>
      <c r="E201" s="238" t="s">
        <v>1</v>
      </c>
      <c r="F201" s="239" t="s">
        <v>830</v>
      </c>
      <c r="G201" s="236"/>
      <c r="H201" s="240">
        <v>30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146</v>
      </c>
      <c r="AU201" s="246" t="s">
        <v>144</v>
      </c>
      <c r="AV201" s="12" t="s">
        <v>144</v>
      </c>
      <c r="AW201" s="12" t="s">
        <v>30</v>
      </c>
      <c r="AX201" s="12" t="s">
        <v>83</v>
      </c>
      <c r="AY201" s="246" t="s">
        <v>135</v>
      </c>
    </row>
    <row r="202" s="1" customFormat="1" ht="36" customHeight="1">
      <c r="B202" s="36"/>
      <c r="C202" s="222" t="s">
        <v>320</v>
      </c>
      <c r="D202" s="222" t="s">
        <v>138</v>
      </c>
      <c r="E202" s="223" t="s">
        <v>243</v>
      </c>
      <c r="F202" s="224" t="s">
        <v>244</v>
      </c>
      <c r="G202" s="225" t="s">
        <v>181</v>
      </c>
      <c r="H202" s="226">
        <v>1</v>
      </c>
      <c r="I202" s="227"/>
      <c r="J202" s="226">
        <f>ROUND(I202*H202,3)</f>
        <v>0</v>
      </c>
      <c r="K202" s="224" t="s">
        <v>1</v>
      </c>
      <c r="L202" s="41"/>
      <c r="M202" s="228" t="s">
        <v>1</v>
      </c>
      <c r="N202" s="229" t="s">
        <v>41</v>
      </c>
      <c r="O202" s="84"/>
      <c r="P202" s="230">
        <f>O202*H202</f>
        <v>0</v>
      </c>
      <c r="Q202" s="230">
        <v>0</v>
      </c>
      <c r="R202" s="230">
        <f>Q202*H202</f>
        <v>0</v>
      </c>
      <c r="S202" s="230">
        <v>0.029999999999999999</v>
      </c>
      <c r="T202" s="231">
        <f>S202*H202</f>
        <v>0.029999999999999999</v>
      </c>
      <c r="AR202" s="232" t="s">
        <v>143</v>
      </c>
      <c r="AT202" s="232" t="s">
        <v>138</v>
      </c>
      <c r="AU202" s="232" t="s">
        <v>144</v>
      </c>
      <c r="AY202" s="15" t="s">
        <v>135</v>
      </c>
      <c r="BE202" s="233">
        <f>IF(N202="základná",J202,0)</f>
        <v>0</v>
      </c>
      <c r="BF202" s="233">
        <f>IF(N202="znížená",J202,0)</f>
        <v>0</v>
      </c>
      <c r="BG202" s="233">
        <f>IF(N202="zákl. prenesená",J202,0)</f>
        <v>0</v>
      </c>
      <c r="BH202" s="233">
        <f>IF(N202="zníž. prenesená",J202,0)</f>
        <v>0</v>
      </c>
      <c r="BI202" s="233">
        <f>IF(N202="nulová",J202,0)</f>
        <v>0</v>
      </c>
      <c r="BJ202" s="15" t="s">
        <v>144</v>
      </c>
      <c r="BK202" s="234">
        <f>ROUND(I202*H202,3)</f>
        <v>0</v>
      </c>
      <c r="BL202" s="15" t="s">
        <v>143</v>
      </c>
      <c r="BM202" s="232" t="s">
        <v>245</v>
      </c>
    </row>
    <row r="203" s="1" customFormat="1" ht="24" customHeight="1">
      <c r="B203" s="36"/>
      <c r="C203" s="222" t="s">
        <v>326</v>
      </c>
      <c r="D203" s="222" t="s">
        <v>138</v>
      </c>
      <c r="E203" s="223" t="s">
        <v>831</v>
      </c>
      <c r="F203" s="224" t="s">
        <v>832</v>
      </c>
      <c r="G203" s="225" t="s">
        <v>152</v>
      </c>
      <c r="H203" s="226">
        <v>2.7999999999999998</v>
      </c>
      <c r="I203" s="227"/>
      <c r="J203" s="226">
        <f>ROUND(I203*H203,3)</f>
        <v>0</v>
      </c>
      <c r="K203" s="224" t="s">
        <v>142</v>
      </c>
      <c r="L203" s="41"/>
      <c r="M203" s="228" t="s">
        <v>1</v>
      </c>
      <c r="N203" s="229" t="s">
        <v>41</v>
      </c>
      <c r="O203" s="84"/>
      <c r="P203" s="230">
        <f>O203*H203</f>
        <v>0</v>
      </c>
      <c r="Q203" s="230">
        <v>0</v>
      </c>
      <c r="R203" s="230">
        <f>Q203*H203</f>
        <v>0</v>
      </c>
      <c r="S203" s="230">
        <v>0.042000000000000003</v>
      </c>
      <c r="T203" s="231">
        <f>S203*H203</f>
        <v>0.1176</v>
      </c>
      <c r="AR203" s="232" t="s">
        <v>143</v>
      </c>
      <c r="AT203" s="232" t="s">
        <v>138</v>
      </c>
      <c r="AU203" s="232" t="s">
        <v>144</v>
      </c>
      <c r="AY203" s="15" t="s">
        <v>135</v>
      </c>
      <c r="BE203" s="233">
        <f>IF(N203="základná",J203,0)</f>
        <v>0</v>
      </c>
      <c r="BF203" s="233">
        <f>IF(N203="znížená",J203,0)</f>
        <v>0</v>
      </c>
      <c r="BG203" s="233">
        <f>IF(N203="zákl. prenesená",J203,0)</f>
        <v>0</v>
      </c>
      <c r="BH203" s="233">
        <f>IF(N203="zníž. prenesená",J203,0)</f>
        <v>0</v>
      </c>
      <c r="BI203" s="233">
        <f>IF(N203="nulová",J203,0)</f>
        <v>0</v>
      </c>
      <c r="BJ203" s="15" t="s">
        <v>144</v>
      </c>
      <c r="BK203" s="234">
        <f>ROUND(I203*H203,3)</f>
        <v>0</v>
      </c>
      <c r="BL203" s="15" t="s">
        <v>143</v>
      </c>
      <c r="BM203" s="232" t="s">
        <v>833</v>
      </c>
    </row>
    <row r="204" s="12" customFormat="1">
      <c r="B204" s="235"/>
      <c r="C204" s="236"/>
      <c r="D204" s="237" t="s">
        <v>146</v>
      </c>
      <c r="E204" s="238" t="s">
        <v>1</v>
      </c>
      <c r="F204" s="239" t="s">
        <v>834</v>
      </c>
      <c r="G204" s="236"/>
      <c r="H204" s="240">
        <v>2.7999999999999998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146</v>
      </c>
      <c r="AU204" s="246" t="s">
        <v>144</v>
      </c>
      <c r="AV204" s="12" t="s">
        <v>144</v>
      </c>
      <c r="AW204" s="12" t="s">
        <v>30</v>
      </c>
      <c r="AX204" s="12" t="s">
        <v>83</v>
      </c>
      <c r="AY204" s="246" t="s">
        <v>135</v>
      </c>
    </row>
    <row r="205" s="1" customFormat="1" ht="36" customHeight="1">
      <c r="B205" s="36"/>
      <c r="C205" s="222" t="s">
        <v>331</v>
      </c>
      <c r="D205" s="222" t="s">
        <v>138</v>
      </c>
      <c r="E205" s="223" t="s">
        <v>252</v>
      </c>
      <c r="F205" s="224" t="s">
        <v>253</v>
      </c>
      <c r="G205" s="225" t="s">
        <v>141</v>
      </c>
      <c r="H205" s="226">
        <v>37.479999999999997</v>
      </c>
      <c r="I205" s="227"/>
      <c r="J205" s="226">
        <f>ROUND(I205*H205,3)</f>
        <v>0</v>
      </c>
      <c r="K205" s="224" t="s">
        <v>142</v>
      </c>
      <c r="L205" s="41"/>
      <c r="M205" s="228" t="s">
        <v>1</v>
      </c>
      <c r="N205" s="229" t="s">
        <v>41</v>
      </c>
      <c r="O205" s="84"/>
      <c r="P205" s="230">
        <f>O205*H205</f>
        <v>0</v>
      </c>
      <c r="Q205" s="230">
        <v>0</v>
      </c>
      <c r="R205" s="230">
        <f>Q205*H205</f>
        <v>0</v>
      </c>
      <c r="S205" s="230">
        <v>0.068000000000000005</v>
      </c>
      <c r="T205" s="231">
        <f>S205*H205</f>
        <v>2.5486399999999998</v>
      </c>
      <c r="AR205" s="232" t="s">
        <v>143</v>
      </c>
      <c r="AT205" s="232" t="s">
        <v>138</v>
      </c>
      <c r="AU205" s="232" t="s">
        <v>144</v>
      </c>
      <c r="AY205" s="15" t="s">
        <v>135</v>
      </c>
      <c r="BE205" s="233">
        <f>IF(N205="základná",J205,0)</f>
        <v>0</v>
      </c>
      <c r="BF205" s="233">
        <f>IF(N205="znížená",J205,0)</f>
        <v>0</v>
      </c>
      <c r="BG205" s="233">
        <f>IF(N205="zákl. prenesená",J205,0)</f>
        <v>0</v>
      </c>
      <c r="BH205" s="233">
        <f>IF(N205="zníž. prenesená",J205,0)</f>
        <v>0</v>
      </c>
      <c r="BI205" s="233">
        <f>IF(N205="nulová",J205,0)</f>
        <v>0</v>
      </c>
      <c r="BJ205" s="15" t="s">
        <v>144</v>
      </c>
      <c r="BK205" s="234">
        <f>ROUND(I205*H205,3)</f>
        <v>0</v>
      </c>
      <c r="BL205" s="15" t="s">
        <v>143</v>
      </c>
      <c r="BM205" s="232" t="s">
        <v>254</v>
      </c>
    </row>
    <row r="206" s="12" customFormat="1">
      <c r="B206" s="235"/>
      <c r="C206" s="236"/>
      <c r="D206" s="237" t="s">
        <v>146</v>
      </c>
      <c r="E206" s="238" t="s">
        <v>1</v>
      </c>
      <c r="F206" s="239" t="s">
        <v>835</v>
      </c>
      <c r="G206" s="236"/>
      <c r="H206" s="240">
        <v>37.479999999999997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146</v>
      </c>
      <c r="AU206" s="246" t="s">
        <v>144</v>
      </c>
      <c r="AV206" s="12" t="s">
        <v>144</v>
      </c>
      <c r="AW206" s="12" t="s">
        <v>30</v>
      </c>
      <c r="AX206" s="12" t="s">
        <v>83</v>
      </c>
      <c r="AY206" s="246" t="s">
        <v>135</v>
      </c>
    </row>
    <row r="207" s="1" customFormat="1" ht="24" customHeight="1">
      <c r="B207" s="36"/>
      <c r="C207" s="222" t="s">
        <v>335</v>
      </c>
      <c r="D207" s="222" t="s">
        <v>138</v>
      </c>
      <c r="E207" s="223" t="s">
        <v>257</v>
      </c>
      <c r="F207" s="224" t="s">
        <v>258</v>
      </c>
      <c r="G207" s="225" t="s">
        <v>259</v>
      </c>
      <c r="H207" s="226">
        <v>12.252000000000001</v>
      </c>
      <c r="I207" s="227"/>
      <c r="J207" s="226">
        <f>ROUND(I207*H207,3)</f>
        <v>0</v>
      </c>
      <c r="K207" s="224" t="s">
        <v>142</v>
      </c>
      <c r="L207" s="41"/>
      <c r="M207" s="228" t="s">
        <v>1</v>
      </c>
      <c r="N207" s="229" t="s">
        <v>41</v>
      </c>
      <c r="O207" s="84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32" t="s">
        <v>143</v>
      </c>
      <c r="AT207" s="232" t="s">
        <v>138</v>
      </c>
      <c r="AU207" s="232" t="s">
        <v>144</v>
      </c>
      <c r="AY207" s="15" t="s">
        <v>135</v>
      </c>
      <c r="BE207" s="233">
        <f>IF(N207="základná",J207,0)</f>
        <v>0</v>
      </c>
      <c r="BF207" s="233">
        <f>IF(N207="znížená",J207,0)</f>
        <v>0</v>
      </c>
      <c r="BG207" s="233">
        <f>IF(N207="zákl. prenesená",J207,0)</f>
        <v>0</v>
      </c>
      <c r="BH207" s="233">
        <f>IF(N207="zníž. prenesená",J207,0)</f>
        <v>0</v>
      </c>
      <c r="BI207" s="233">
        <f>IF(N207="nulová",J207,0)</f>
        <v>0</v>
      </c>
      <c r="BJ207" s="15" t="s">
        <v>144</v>
      </c>
      <c r="BK207" s="234">
        <f>ROUND(I207*H207,3)</f>
        <v>0</v>
      </c>
      <c r="BL207" s="15" t="s">
        <v>143</v>
      </c>
      <c r="BM207" s="232" t="s">
        <v>260</v>
      </c>
    </row>
    <row r="208" s="1" customFormat="1" ht="24" customHeight="1">
      <c r="B208" s="36"/>
      <c r="C208" s="222" t="s">
        <v>339</v>
      </c>
      <c r="D208" s="222" t="s">
        <v>138</v>
      </c>
      <c r="E208" s="223" t="s">
        <v>262</v>
      </c>
      <c r="F208" s="224" t="s">
        <v>263</v>
      </c>
      <c r="G208" s="225" t="s">
        <v>259</v>
      </c>
      <c r="H208" s="226">
        <v>12.252000000000001</v>
      </c>
      <c r="I208" s="227"/>
      <c r="J208" s="226">
        <f>ROUND(I208*H208,3)</f>
        <v>0</v>
      </c>
      <c r="K208" s="224" t="s">
        <v>142</v>
      </c>
      <c r="L208" s="41"/>
      <c r="M208" s="228" t="s">
        <v>1</v>
      </c>
      <c r="N208" s="229" t="s">
        <v>41</v>
      </c>
      <c r="O208" s="84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32" t="s">
        <v>143</v>
      </c>
      <c r="AT208" s="232" t="s">
        <v>138</v>
      </c>
      <c r="AU208" s="232" t="s">
        <v>144</v>
      </c>
      <c r="AY208" s="15" t="s">
        <v>135</v>
      </c>
      <c r="BE208" s="233">
        <f>IF(N208="základná",J208,0)</f>
        <v>0</v>
      </c>
      <c r="BF208" s="233">
        <f>IF(N208="znížená",J208,0)</f>
        <v>0</v>
      </c>
      <c r="BG208" s="233">
        <f>IF(N208="zákl. prenesená",J208,0)</f>
        <v>0</v>
      </c>
      <c r="BH208" s="233">
        <f>IF(N208="zníž. prenesená",J208,0)</f>
        <v>0</v>
      </c>
      <c r="BI208" s="233">
        <f>IF(N208="nulová",J208,0)</f>
        <v>0</v>
      </c>
      <c r="BJ208" s="15" t="s">
        <v>144</v>
      </c>
      <c r="BK208" s="234">
        <f>ROUND(I208*H208,3)</f>
        <v>0</v>
      </c>
      <c r="BL208" s="15" t="s">
        <v>143</v>
      </c>
      <c r="BM208" s="232" t="s">
        <v>264</v>
      </c>
    </row>
    <row r="209" s="1" customFormat="1" ht="16.5" customHeight="1">
      <c r="B209" s="36"/>
      <c r="C209" s="222" t="s">
        <v>343</v>
      </c>
      <c r="D209" s="222" t="s">
        <v>138</v>
      </c>
      <c r="E209" s="223" t="s">
        <v>266</v>
      </c>
      <c r="F209" s="224" t="s">
        <v>267</v>
      </c>
      <c r="G209" s="225" t="s">
        <v>259</v>
      </c>
      <c r="H209" s="226">
        <v>12.252000000000001</v>
      </c>
      <c r="I209" s="227"/>
      <c r="J209" s="226">
        <f>ROUND(I209*H209,3)</f>
        <v>0</v>
      </c>
      <c r="K209" s="224" t="s">
        <v>142</v>
      </c>
      <c r="L209" s="41"/>
      <c r="M209" s="228" t="s">
        <v>1</v>
      </c>
      <c r="N209" s="229" t="s">
        <v>41</v>
      </c>
      <c r="O209" s="84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32" t="s">
        <v>143</v>
      </c>
      <c r="AT209" s="232" t="s">
        <v>138</v>
      </c>
      <c r="AU209" s="232" t="s">
        <v>144</v>
      </c>
      <c r="AY209" s="15" t="s">
        <v>135</v>
      </c>
      <c r="BE209" s="233">
        <f>IF(N209="základná",J209,0)</f>
        <v>0</v>
      </c>
      <c r="BF209" s="233">
        <f>IF(N209="znížená",J209,0)</f>
        <v>0</v>
      </c>
      <c r="BG209" s="233">
        <f>IF(N209="zákl. prenesená",J209,0)</f>
        <v>0</v>
      </c>
      <c r="BH209" s="233">
        <f>IF(N209="zníž. prenesená",J209,0)</f>
        <v>0</v>
      </c>
      <c r="BI209" s="233">
        <f>IF(N209="nulová",J209,0)</f>
        <v>0</v>
      </c>
      <c r="BJ209" s="15" t="s">
        <v>144</v>
      </c>
      <c r="BK209" s="234">
        <f>ROUND(I209*H209,3)</f>
        <v>0</v>
      </c>
      <c r="BL209" s="15" t="s">
        <v>143</v>
      </c>
      <c r="BM209" s="232" t="s">
        <v>268</v>
      </c>
    </row>
    <row r="210" s="1" customFormat="1" ht="24" customHeight="1">
      <c r="B210" s="36"/>
      <c r="C210" s="222" t="s">
        <v>347</v>
      </c>
      <c r="D210" s="222" t="s">
        <v>138</v>
      </c>
      <c r="E210" s="223" t="s">
        <v>270</v>
      </c>
      <c r="F210" s="224" t="s">
        <v>271</v>
      </c>
      <c r="G210" s="225" t="s">
        <v>259</v>
      </c>
      <c r="H210" s="226">
        <v>12.252000000000001</v>
      </c>
      <c r="I210" s="227"/>
      <c r="J210" s="226">
        <f>ROUND(I210*H210,3)</f>
        <v>0</v>
      </c>
      <c r="K210" s="224" t="s">
        <v>142</v>
      </c>
      <c r="L210" s="41"/>
      <c r="M210" s="228" t="s">
        <v>1</v>
      </c>
      <c r="N210" s="229" t="s">
        <v>41</v>
      </c>
      <c r="O210" s="84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AR210" s="232" t="s">
        <v>143</v>
      </c>
      <c r="AT210" s="232" t="s">
        <v>138</v>
      </c>
      <c r="AU210" s="232" t="s">
        <v>144</v>
      </c>
      <c r="AY210" s="15" t="s">
        <v>135</v>
      </c>
      <c r="BE210" s="233">
        <f>IF(N210="základná",J210,0)</f>
        <v>0</v>
      </c>
      <c r="BF210" s="233">
        <f>IF(N210="znížená",J210,0)</f>
        <v>0</v>
      </c>
      <c r="BG210" s="233">
        <f>IF(N210="zákl. prenesená",J210,0)</f>
        <v>0</v>
      </c>
      <c r="BH210" s="233">
        <f>IF(N210="zníž. prenesená",J210,0)</f>
        <v>0</v>
      </c>
      <c r="BI210" s="233">
        <f>IF(N210="nulová",J210,0)</f>
        <v>0</v>
      </c>
      <c r="BJ210" s="15" t="s">
        <v>144</v>
      </c>
      <c r="BK210" s="234">
        <f>ROUND(I210*H210,3)</f>
        <v>0</v>
      </c>
      <c r="BL210" s="15" t="s">
        <v>143</v>
      </c>
      <c r="BM210" s="232" t="s">
        <v>272</v>
      </c>
    </row>
    <row r="211" s="1" customFormat="1" ht="24" customHeight="1">
      <c r="B211" s="36"/>
      <c r="C211" s="222" t="s">
        <v>351</v>
      </c>
      <c r="D211" s="222" t="s">
        <v>138</v>
      </c>
      <c r="E211" s="223" t="s">
        <v>274</v>
      </c>
      <c r="F211" s="224" t="s">
        <v>275</v>
      </c>
      <c r="G211" s="225" t="s">
        <v>259</v>
      </c>
      <c r="H211" s="226">
        <v>12.252000000000001</v>
      </c>
      <c r="I211" s="227"/>
      <c r="J211" s="226">
        <f>ROUND(I211*H211,3)</f>
        <v>0</v>
      </c>
      <c r="K211" s="224" t="s">
        <v>142</v>
      </c>
      <c r="L211" s="41"/>
      <c r="M211" s="228" t="s">
        <v>1</v>
      </c>
      <c r="N211" s="229" t="s">
        <v>41</v>
      </c>
      <c r="O211" s="84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32" t="s">
        <v>143</v>
      </c>
      <c r="AT211" s="232" t="s">
        <v>138</v>
      </c>
      <c r="AU211" s="232" t="s">
        <v>144</v>
      </c>
      <c r="AY211" s="15" t="s">
        <v>135</v>
      </c>
      <c r="BE211" s="233">
        <f>IF(N211="základná",J211,0)</f>
        <v>0</v>
      </c>
      <c r="BF211" s="233">
        <f>IF(N211="znížená",J211,0)</f>
        <v>0</v>
      </c>
      <c r="BG211" s="233">
        <f>IF(N211="zákl. prenesená",J211,0)</f>
        <v>0</v>
      </c>
      <c r="BH211" s="233">
        <f>IF(N211="zníž. prenesená",J211,0)</f>
        <v>0</v>
      </c>
      <c r="BI211" s="233">
        <f>IF(N211="nulová",J211,0)</f>
        <v>0</v>
      </c>
      <c r="BJ211" s="15" t="s">
        <v>144</v>
      </c>
      <c r="BK211" s="234">
        <f>ROUND(I211*H211,3)</f>
        <v>0</v>
      </c>
      <c r="BL211" s="15" t="s">
        <v>143</v>
      </c>
      <c r="BM211" s="232" t="s">
        <v>276</v>
      </c>
    </row>
    <row r="212" s="1" customFormat="1" ht="16.5" customHeight="1">
      <c r="B212" s="36"/>
      <c r="C212" s="222" t="s">
        <v>355</v>
      </c>
      <c r="D212" s="222" t="s">
        <v>138</v>
      </c>
      <c r="E212" s="223" t="s">
        <v>278</v>
      </c>
      <c r="F212" s="224" t="s">
        <v>279</v>
      </c>
      <c r="G212" s="225" t="s">
        <v>259</v>
      </c>
      <c r="H212" s="226">
        <v>12.252000000000001</v>
      </c>
      <c r="I212" s="227"/>
      <c r="J212" s="226">
        <f>ROUND(I212*H212,3)</f>
        <v>0</v>
      </c>
      <c r="K212" s="224" t="s">
        <v>142</v>
      </c>
      <c r="L212" s="41"/>
      <c r="M212" s="228" t="s">
        <v>1</v>
      </c>
      <c r="N212" s="229" t="s">
        <v>41</v>
      </c>
      <c r="O212" s="84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32" t="s">
        <v>143</v>
      </c>
      <c r="AT212" s="232" t="s">
        <v>138</v>
      </c>
      <c r="AU212" s="232" t="s">
        <v>144</v>
      </c>
      <c r="AY212" s="15" t="s">
        <v>135</v>
      </c>
      <c r="BE212" s="233">
        <f>IF(N212="základná",J212,0)</f>
        <v>0</v>
      </c>
      <c r="BF212" s="233">
        <f>IF(N212="znížená",J212,0)</f>
        <v>0</v>
      </c>
      <c r="BG212" s="233">
        <f>IF(N212="zákl. prenesená",J212,0)</f>
        <v>0</v>
      </c>
      <c r="BH212" s="233">
        <f>IF(N212="zníž. prenesená",J212,0)</f>
        <v>0</v>
      </c>
      <c r="BI212" s="233">
        <f>IF(N212="nulová",J212,0)</f>
        <v>0</v>
      </c>
      <c r="BJ212" s="15" t="s">
        <v>144</v>
      </c>
      <c r="BK212" s="234">
        <f>ROUND(I212*H212,3)</f>
        <v>0</v>
      </c>
      <c r="BL212" s="15" t="s">
        <v>143</v>
      </c>
      <c r="BM212" s="232" t="s">
        <v>280</v>
      </c>
    </row>
    <row r="213" s="11" customFormat="1" ht="22.8" customHeight="1">
      <c r="B213" s="206"/>
      <c r="C213" s="207"/>
      <c r="D213" s="208" t="s">
        <v>74</v>
      </c>
      <c r="E213" s="220" t="s">
        <v>281</v>
      </c>
      <c r="F213" s="220" t="s">
        <v>282</v>
      </c>
      <c r="G213" s="207"/>
      <c r="H213" s="207"/>
      <c r="I213" s="210"/>
      <c r="J213" s="221">
        <f>BK213</f>
        <v>0</v>
      </c>
      <c r="K213" s="207"/>
      <c r="L213" s="212"/>
      <c r="M213" s="213"/>
      <c r="N213" s="214"/>
      <c r="O213" s="214"/>
      <c r="P213" s="215">
        <f>P214</f>
        <v>0</v>
      </c>
      <c r="Q213" s="214"/>
      <c r="R213" s="215">
        <f>R214</f>
        <v>0</v>
      </c>
      <c r="S213" s="214"/>
      <c r="T213" s="216">
        <f>T214</f>
        <v>0</v>
      </c>
      <c r="AR213" s="217" t="s">
        <v>83</v>
      </c>
      <c r="AT213" s="218" t="s">
        <v>74</v>
      </c>
      <c r="AU213" s="218" t="s">
        <v>83</v>
      </c>
      <c r="AY213" s="217" t="s">
        <v>135</v>
      </c>
      <c r="BK213" s="219">
        <f>BK214</f>
        <v>0</v>
      </c>
    </row>
    <row r="214" s="1" customFormat="1" ht="24" customHeight="1">
      <c r="B214" s="36"/>
      <c r="C214" s="222" t="s">
        <v>359</v>
      </c>
      <c r="D214" s="222" t="s">
        <v>138</v>
      </c>
      <c r="E214" s="223" t="s">
        <v>284</v>
      </c>
      <c r="F214" s="224" t="s">
        <v>285</v>
      </c>
      <c r="G214" s="225" t="s">
        <v>259</v>
      </c>
      <c r="H214" s="226">
        <v>5.0490000000000004</v>
      </c>
      <c r="I214" s="227"/>
      <c r="J214" s="226">
        <f>ROUND(I214*H214,3)</f>
        <v>0</v>
      </c>
      <c r="K214" s="224" t="s">
        <v>142</v>
      </c>
      <c r="L214" s="41"/>
      <c r="M214" s="228" t="s">
        <v>1</v>
      </c>
      <c r="N214" s="229" t="s">
        <v>41</v>
      </c>
      <c r="O214" s="84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32" t="s">
        <v>143</v>
      </c>
      <c r="AT214" s="232" t="s">
        <v>138</v>
      </c>
      <c r="AU214" s="232" t="s">
        <v>144</v>
      </c>
      <c r="AY214" s="15" t="s">
        <v>135</v>
      </c>
      <c r="BE214" s="233">
        <f>IF(N214="základná",J214,0)</f>
        <v>0</v>
      </c>
      <c r="BF214" s="233">
        <f>IF(N214="znížená",J214,0)</f>
        <v>0</v>
      </c>
      <c r="BG214" s="233">
        <f>IF(N214="zákl. prenesená",J214,0)</f>
        <v>0</v>
      </c>
      <c r="BH214" s="233">
        <f>IF(N214="zníž. prenesená",J214,0)</f>
        <v>0</v>
      </c>
      <c r="BI214" s="233">
        <f>IF(N214="nulová",J214,0)</f>
        <v>0</v>
      </c>
      <c r="BJ214" s="15" t="s">
        <v>144</v>
      </c>
      <c r="BK214" s="234">
        <f>ROUND(I214*H214,3)</f>
        <v>0</v>
      </c>
      <c r="BL214" s="15" t="s">
        <v>143</v>
      </c>
      <c r="BM214" s="232" t="s">
        <v>286</v>
      </c>
    </row>
    <row r="215" s="11" customFormat="1" ht="25.92" customHeight="1">
      <c r="B215" s="206"/>
      <c r="C215" s="207"/>
      <c r="D215" s="208" t="s">
        <v>74</v>
      </c>
      <c r="E215" s="209" t="s">
        <v>287</v>
      </c>
      <c r="F215" s="209" t="s">
        <v>288</v>
      </c>
      <c r="G215" s="207"/>
      <c r="H215" s="207"/>
      <c r="I215" s="210"/>
      <c r="J215" s="211">
        <f>BK215</f>
        <v>0</v>
      </c>
      <c r="K215" s="207"/>
      <c r="L215" s="212"/>
      <c r="M215" s="213"/>
      <c r="N215" s="214"/>
      <c r="O215" s="214"/>
      <c r="P215" s="215">
        <f>P216+P224+P228+P245+P255+P277+P283+P292+P314+P320+P331+P334</f>
        <v>0</v>
      </c>
      <c r="Q215" s="214"/>
      <c r="R215" s="215">
        <f>R216+R224+R228+R245+R255+R277+R283+R292+R314+R320+R331+R334</f>
        <v>1.2620037700000002</v>
      </c>
      <c r="S215" s="214"/>
      <c r="T215" s="216">
        <f>T216+T224+T228+T245+T255+T277+T283+T292+T314+T320+T331+T334</f>
        <v>0</v>
      </c>
      <c r="AR215" s="217" t="s">
        <v>144</v>
      </c>
      <c r="AT215" s="218" t="s">
        <v>74</v>
      </c>
      <c r="AU215" s="218" t="s">
        <v>75</v>
      </c>
      <c r="AY215" s="217" t="s">
        <v>135</v>
      </c>
      <c r="BK215" s="219">
        <f>BK216+BK224+BK228+BK245+BK255+BK277+BK283+BK292+BK314+BK320+BK331+BK334</f>
        <v>0</v>
      </c>
    </row>
    <row r="216" s="11" customFormat="1" ht="22.8" customHeight="1">
      <c r="B216" s="206"/>
      <c r="C216" s="207"/>
      <c r="D216" s="208" t="s">
        <v>74</v>
      </c>
      <c r="E216" s="220" t="s">
        <v>289</v>
      </c>
      <c r="F216" s="220" t="s">
        <v>290</v>
      </c>
      <c r="G216" s="207"/>
      <c r="H216" s="207"/>
      <c r="I216" s="210"/>
      <c r="J216" s="221">
        <f>BK216</f>
        <v>0</v>
      </c>
      <c r="K216" s="207"/>
      <c r="L216" s="212"/>
      <c r="M216" s="213"/>
      <c r="N216" s="214"/>
      <c r="O216" s="214"/>
      <c r="P216" s="215">
        <f>SUM(P217:P223)</f>
        <v>0</v>
      </c>
      <c r="Q216" s="214"/>
      <c r="R216" s="215">
        <f>SUM(R217:R223)</f>
        <v>0.064016160000000003</v>
      </c>
      <c r="S216" s="214"/>
      <c r="T216" s="216">
        <f>SUM(T217:T223)</f>
        <v>0</v>
      </c>
      <c r="AR216" s="217" t="s">
        <v>144</v>
      </c>
      <c r="AT216" s="218" t="s">
        <v>74</v>
      </c>
      <c r="AU216" s="218" t="s">
        <v>83</v>
      </c>
      <c r="AY216" s="217" t="s">
        <v>135</v>
      </c>
      <c r="BK216" s="219">
        <f>SUM(BK217:BK223)</f>
        <v>0</v>
      </c>
    </row>
    <row r="217" s="1" customFormat="1" ht="24" customHeight="1">
      <c r="B217" s="36"/>
      <c r="C217" s="222" t="s">
        <v>363</v>
      </c>
      <c r="D217" s="222" t="s">
        <v>138</v>
      </c>
      <c r="E217" s="223" t="s">
        <v>292</v>
      </c>
      <c r="F217" s="224" t="s">
        <v>293</v>
      </c>
      <c r="G217" s="225" t="s">
        <v>141</v>
      </c>
      <c r="H217" s="226">
        <v>10.868</v>
      </c>
      <c r="I217" s="227"/>
      <c r="J217" s="226">
        <f>ROUND(I217*H217,3)</f>
        <v>0</v>
      </c>
      <c r="K217" s="224" t="s">
        <v>294</v>
      </c>
      <c r="L217" s="41"/>
      <c r="M217" s="228" t="s">
        <v>1</v>
      </c>
      <c r="N217" s="229" t="s">
        <v>41</v>
      </c>
      <c r="O217" s="84"/>
      <c r="P217" s="230">
        <f>O217*H217</f>
        <v>0</v>
      </c>
      <c r="Q217" s="230">
        <v>0.0045199999999999997</v>
      </c>
      <c r="R217" s="230">
        <f>Q217*H217</f>
        <v>0.049123359999999998</v>
      </c>
      <c r="S217" s="230">
        <v>0</v>
      </c>
      <c r="T217" s="231">
        <f>S217*H217</f>
        <v>0</v>
      </c>
      <c r="AR217" s="232" t="s">
        <v>192</v>
      </c>
      <c r="AT217" s="232" t="s">
        <v>138</v>
      </c>
      <c r="AU217" s="232" t="s">
        <v>144</v>
      </c>
      <c r="AY217" s="15" t="s">
        <v>135</v>
      </c>
      <c r="BE217" s="233">
        <f>IF(N217="základná",J217,0)</f>
        <v>0</v>
      </c>
      <c r="BF217" s="233">
        <f>IF(N217="znížená",J217,0)</f>
        <v>0</v>
      </c>
      <c r="BG217" s="233">
        <f>IF(N217="zákl. prenesená",J217,0)</f>
        <v>0</v>
      </c>
      <c r="BH217" s="233">
        <f>IF(N217="zníž. prenesená",J217,0)</f>
        <v>0</v>
      </c>
      <c r="BI217" s="233">
        <f>IF(N217="nulová",J217,0)</f>
        <v>0</v>
      </c>
      <c r="BJ217" s="15" t="s">
        <v>144</v>
      </c>
      <c r="BK217" s="234">
        <f>ROUND(I217*H217,3)</f>
        <v>0</v>
      </c>
      <c r="BL217" s="15" t="s">
        <v>192</v>
      </c>
      <c r="BM217" s="232" t="s">
        <v>295</v>
      </c>
    </row>
    <row r="218" s="12" customFormat="1">
      <c r="B218" s="235"/>
      <c r="C218" s="236"/>
      <c r="D218" s="237" t="s">
        <v>146</v>
      </c>
      <c r="E218" s="238" t="s">
        <v>1</v>
      </c>
      <c r="F218" s="239" t="s">
        <v>789</v>
      </c>
      <c r="G218" s="236"/>
      <c r="H218" s="240">
        <v>10.868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146</v>
      </c>
      <c r="AU218" s="246" t="s">
        <v>144</v>
      </c>
      <c r="AV218" s="12" t="s">
        <v>144</v>
      </c>
      <c r="AW218" s="12" t="s">
        <v>30</v>
      </c>
      <c r="AX218" s="12" t="s">
        <v>83</v>
      </c>
      <c r="AY218" s="246" t="s">
        <v>135</v>
      </c>
    </row>
    <row r="219" s="1" customFormat="1" ht="24" customHeight="1">
      <c r="B219" s="36"/>
      <c r="C219" s="222" t="s">
        <v>367</v>
      </c>
      <c r="D219" s="222" t="s">
        <v>138</v>
      </c>
      <c r="E219" s="223" t="s">
        <v>297</v>
      </c>
      <c r="F219" s="224" t="s">
        <v>298</v>
      </c>
      <c r="G219" s="225" t="s">
        <v>141</v>
      </c>
      <c r="H219" s="226">
        <v>2.6400000000000001</v>
      </c>
      <c r="I219" s="227"/>
      <c r="J219" s="226">
        <f>ROUND(I219*H219,3)</f>
        <v>0</v>
      </c>
      <c r="K219" s="224" t="s">
        <v>294</v>
      </c>
      <c r="L219" s="41"/>
      <c r="M219" s="228" t="s">
        <v>1</v>
      </c>
      <c r="N219" s="229" t="s">
        <v>41</v>
      </c>
      <c r="O219" s="84"/>
      <c r="P219" s="230">
        <f>O219*H219</f>
        <v>0</v>
      </c>
      <c r="Q219" s="230">
        <v>0.0045199999999999997</v>
      </c>
      <c r="R219" s="230">
        <f>Q219*H219</f>
        <v>0.0119328</v>
      </c>
      <c r="S219" s="230">
        <v>0</v>
      </c>
      <c r="T219" s="231">
        <f>S219*H219</f>
        <v>0</v>
      </c>
      <c r="AR219" s="232" t="s">
        <v>192</v>
      </c>
      <c r="AT219" s="232" t="s">
        <v>138</v>
      </c>
      <c r="AU219" s="232" t="s">
        <v>144</v>
      </c>
      <c r="AY219" s="15" t="s">
        <v>135</v>
      </c>
      <c r="BE219" s="233">
        <f>IF(N219="základná",J219,0)</f>
        <v>0</v>
      </c>
      <c r="BF219" s="233">
        <f>IF(N219="znížená",J219,0)</f>
        <v>0</v>
      </c>
      <c r="BG219" s="233">
        <f>IF(N219="zákl. prenesená",J219,0)</f>
        <v>0</v>
      </c>
      <c r="BH219" s="233">
        <f>IF(N219="zníž. prenesená",J219,0)</f>
        <v>0</v>
      </c>
      <c r="BI219" s="233">
        <f>IF(N219="nulová",J219,0)</f>
        <v>0</v>
      </c>
      <c r="BJ219" s="15" t="s">
        <v>144</v>
      </c>
      <c r="BK219" s="234">
        <f>ROUND(I219*H219,3)</f>
        <v>0</v>
      </c>
      <c r="BL219" s="15" t="s">
        <v>192</v>
      </c>
      <c r="BM219" s="232" t="s">
        <v>299</v>
      </c>
    </row>
    <row r="220" s="12" customFormat="1">
      <c r="B220" s="235"/>
      <c r="C220" s="236"/>
      <c r="D220" s="237" t="s">
        <v>146</v>
      </c>
      <c r="E220" s="238" t="s">
        <v>1</v>
      </c>
      <c r="F220" s="239" t="s">
        <v>836</v>
      </c>
      <c r="G220" s="236"/>
      <c r="H220" s="240">
        <v>2.6400000000000001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AT220" s="246" t="s">
        <v>146</v>
      </c>
      <c r="AU220" s="246" t="s">
        <v>144</v>
      </c>
      <c r="AV220" s="12" t="s">
        <v>144</v>
      </c>
      <c r="AW220" s="12" t="s">
        <v>30</v>
      </c>
      <c r="AX220" s="12" t="s">
        <v>83</v>
      </c>
      <c r="AY220" s="246" t="s">
        <v>135</v>
      </c>
    </row>
    <row r="221" s="1" customFormat="1" ht="24" customHeight="1">
      <c r="B221" s="36"/>
      <c r="C221" s="222" t="s">
        <v>371</v>
      </c>
      <c r="D221" s="222" t="s">
        <v>138</v>
      </c>
      <c r="E221" s="223" t="s">
        <v>302</v>
      </c>
      <c r="F221" s="224" t="s">
        <v>303</v>
      </c>
      <c r="G221" s="225" t="s">
        <v>141</v>
      </c>
      <c r="H221" s="226">
        <v>14.800000000000001</v>
      </c>
      <c r="I221" s="227"/>
      <c r="J221" s="226">
        <f>ROUND(I221*H221,3)</f>
        <v>0</v>
      </c>
      <c r="K221" s="224" t="s">
        <v>1</v>
      </c>
      <c r="L221" s="41"/>
      <c r="M221" s="228" t="s">
        <v>1</v>
      </c>
      <c r="N221" s="229" t="s">
        <v>41</v>
      </c>
      <c r="O221" s="84"/>
      <c r="P221" s="230">
        <f>O221*H221</f>
        <v>0</v>
      </c>
      <c r="Q221" s="230">
        <v>0.00020000000000000001</v>
      </c>
      <c r="R221" s="230">
        <f>Q221*H221</f>
        <v>0.0029600000000000004</v>
      </c>
      <c r="S221" s="230">
        <v>0</v>
      </c>
      <c r="T221" s="231">
        <f>S221*H221</f>
        <v>0</v>
      </c>
      <c r="AR221" s="232" t="s">
        <v>192</v>
      </c>
      <c r="AT221" s="232" t="s">
        <v>138</v>
      </c>
      <c r="AU221" s="232" t="s">
        <v>144</v>
      </c>
      <c r="AY221" s="15" t="s">
        <v>135</v>
      </c>
      <c r="BE221" s="233">
        <f>IF(N221="základná",J221,0)</f>
        <v>0</v>
      </c>
      <c r="BF221" s="233">
        <f>IF(N221="znížená",J221,0)</f>
        <v>0</v>
      </c>
      <c r="BG221" s="233">
        <f>IF(N221="zákl. prenesená",J221,0)</f>
        <v>0</v>
      </c>
      <c r="BH221" s="233">
        <f>IF(N221="zníž. prenesená",J221,0)</f>
        <v>0</v>
      </c>
      <c r="BI221" s="233">
        <f>IF(N221="nulová",J221,0)</f>
        <v>0</v>
      </c>
      <c r="BJ221" s="15" t="s">
        <v>144</v>
      </c>
      <c r="BK221" s="234">
        <f>ROUND(I221*H221,3)</f>
        <v>0</v>
      </c>
      <c r="BL221" s="15" t="s">
        <v>192</v>
      </c>
      <c r="BM221" s="232" t="s">
        <v>304</v>
      </c>
    </row>
    <row r="222" s="12" customFormat="1">
      <c r="B222" s="235"/>
      <c r="C222" s="236"/>
      <c r="D222" s="237" t="s">
        <v>146</v>
      </c>
      <c r="E222" s="238" t="s">
        <v>1</v>
      </c>
      <c r="F222" s="239" t="s">
        <v>837</v>
      </c>
      <c r="G222" s="236"/>
      <c r="H222" s="240">
        <v>14.800000000000001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AT222" s="246" t="s">
        <v>146</v>
      </c>
      <c r="AU222" s="246" t="s">
        <v>144</v>
      </c>
      <c r="AV222" s="12" t="s">
        <v>144</v>
      </c>
      <c r="AW222" s="12" t="s">
        <v>30</v>
      </c>
      <c r="AX222" s="12" t="s">
        <v>83</v>
      </c>
      <c r="AY222" s="246" t="s">
        <v>135</v>
      </c>
    </row>
    <row r="223" s="1" customFormat="1" ht="24" customHeight="1">
      <c r="B223" s="36"/>
      <c r="C223" s="222" t="s">
        <v>375</v>
      </c>
      <c r="D223" s="222" t="s">
        <v>138</v>
      </c>
      <c r="E223" s="223" t="s">
        <v>307</v>
      </c>
      <c r="F223" s="224" t="s">
        <v>308</v>
      </c>
      <c r="G223" s="225" t="s">
        <v>259</v>
      </c>
      <c r="H223" s="226">
        <v>0.064000000000000001</v>
      </c>
      <c r="I223" s="227"/>
      <c r="J223" s="226">
        <f>ROUND(I223*H223,3)</f>
        <v>0</v>
      </c>
      <c r="K223" s="224" t="s">
        <v>142</v>
      </c>
      <c r="L223" s="41"/>
      <c r="M223" s="228" t="s">
        <v>1</v>
      </c>
      <c r="N223" s="229" t="s">
        <v>41</v>
      </c>
      <c r="O223" s="84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32" t="s">
        <v>192</v>
      </c>
      <c r="AT223" s="232" t="s">
        <v>138</v>
      </c>
      <c r="AU223" s="232" t="s">
        <v>144</v>
      </c>
      <c r="AY223" s="15" t="s">
        <v>135</v>
      </c>
      <c r="BE223" s="233">
        <f>IF(N223="základná",J223,0)</f>
        <v>0</v>
      </c>
      <c r="BF223" s="233">
        <f>IF(N223="znížená",J223,0)</f>
        <v>0</v>
      </c>
      <c r="BG223" s="233">
        <f>IF(N223="zákl. prenesená",J223,0)</f>
        <v>0</v>
      </c>
      <c r="BH223" s="233">
        <f>IF(N223="zníž. prenesená",J223,0)</f>
        <v>0</v>
      </c>
      <c r="BI223" s="233">
        <f>IF(N223="nulová",J223,0)</f>
        <v>0</v>
      </c>
      <c r="BJ223" s="15" t="s">
        <v>144</v>
      </c>
      <c r="BK223" s="234">
        <f>ROUND(I223*H223,3)</f>
        <v>0</v>
      </c>
      <c r="BL223" s="15" t="s">
        <v>192</v>
      </c>
      <c r="BM223" s="232" t="s">
        <v>309</v>
      </c>
    </row>
    <row r="224" s="11" customFormat="1" ht="22.8" customHeight="1">
      <c r="B224" s="206"/>
      <c r="C224" s="207"/>
      <c r="D224" s="208" t="s">
        <v>74</v>
      </c>
      <c r="E224" s="220" t="s">
        <v>310</v>
      </c>
      <c r="F224" s="220" t="s">
        <v>311</v>
      </c>
      <c r="G224" s="207"/>
      <c r="H224" s="207"/>
      <c r="I224" s="210"/>
      <c r="J224" s="221">
        <f>BK224</f>
        <v>0</v>
      </c>
      <c r="K224" s="207"/>
      <c r="L224" s="212"/>
      <c r="M224" s="213"/>
      <c r="N224" s="214"/>
      <c r="O224" s="214"/>
      <c r="P224" s="215">
        <f>SUM(P225:P227)</f>
        <v>0</v>
      </c>
      <c r="Q224" s="214"/>
      <c r="R224" s="215">
        <f>SUM(R225:R227)</f>
        <v>0.001</v>
      </c>
      <c r="S224" s="214"/>
      <c r="T224" s="216">
        <f>SUM(T225:T227)</f>
        <v>0</v>
      </c>
      <c r="AR224" s="217" t="s">
        <v>144</v>
      </c>
      <c r="AT224" s="218" t="s">
        <v>74</v>
      </c>
      <c r="AU224" s="218" t="s">
        <v>83</v>
      </c>
      <c r="AY224" s="217" t="s">
        <v>135</v>
      </c>
      <c r="BK224" s="219">
        <f>SUM(BK225:BK227)</f>
        <v>0</v>
      </c>
    </row>
    <row r="225" s="1" customFormat="1" ht="24" customHeight="1">
      <c r="B225" s="36"/>
      <c r="C225" s="222" t="s">
        <v>379</v>
      </c>
      <c r="D225" s="222" t="s">
        <v>138</v>
      </c>
      <c r="E225" s="223" t="s">
        <v>313</v>
      </c>
      <c r="F225" s="224" t="s">
        <v>314</v>
      </c>
      <c r="G225" s="225" t="s">
        <v>152</v>
      </c>
      <c r="H225" s="226">
        <v>10</v>
      </c>
      <c r="I225" s="227"/>
      <c r="J225" s="226">
        <f>ROUND(I225*H225,3)</f>
        <v>0</v>
      </c>
      <c r="K225" s="224" t="s">
        <v>1</v>
      </c>
      <c r="L225" s="41"/>
      <c r="M225" s="228" t="s">
        <v>1</v>
      </c>
      <c r="N225" s="229" t="s">
        <v>41</v>
      </c>
      <c r="O225" s="84"/>
      <c r="P225" s="230">
        <f>O225*H225</f>
        <v>0</v>
      </c>
      <c r="Q225" s="230">
        <v>2.0000000000000002E-05</v>
      </c>
      <c r="R225" s="230">
        <f>Q225*H225</f>
        <v>0.00020000000000000001</v>
      </c>
      <c r="S225" s="230">
        <v>0</v>
      </c>
      <c r="T225" s="231">
        <f>S225*H225</f>
        <v>0</v>
      </c>
      <c r="AR225" s="232" t="s">
        <v>192</v>
      </c>
      <c r="AT225" s="232" t="s">
        <v>138</v>
      </c>
      <c r="AU225" s="232" t="s">
        <v>144</v>
      </c>
      <c r="AY225" s="15" t="s">
        <v>135</v>
      </c>
      <c r="BE225" s="233">
        <f>IF(N225="základná",J225,0)</f>
        <v>0</v>
      </c>
      <c r="BF225" s="233">
        <f>IF(N225="znížená",J225,0)</f>
        <v>0</v>
      </c>
      <c r="BG225" s="233">
        <f>IF(N225="zákl. prenesená",J225,0)</f>
        <v>0</v>
      </c>
      <c r="BH225" s="233">
        <f>IF(N225="zníž. prenesená",J225,0)</f>
        <v>0</v>
      </c>
      <c r="BI225" s="233">
        <f>IF(N225="nulová",J225,0)</f>
        <v>0</v>
      </c>
      <c r="BJ225" s="15" t="s">
        <v>144</v>
      </c>
      <c r="BK225" s="234">
        <f>ROUND(I225*H225,3)</f>
        <v>0</v>
      </c>
      <c r="BL225" s="15" t="s">
        <v>192</v>
      </c>
      <c r="BM225" s="232" t="s">
        <v>315</v>
      </c>
    </row>
    <row r="226" s="1" customFormat="1" ht="24" customHeight="1">
      <c r="B226" s="36"/>
      <c r="C226" s="247" t="s">
        <v>384</v>
      </c>
      <c r="D226" s="247" t="s">
        <v>184</v>
      </c>
      <c r="E226" s="248" t="s">
        <v>317</v>
      </c>
      <c r="F226" s="249" t="s">
        <v>318</v>
      </c>
      <c r="G226" s="250" t="s">
        <v>152</v>
      </c>
      <c r="H226" s="251">
        <v>10</v>
      </c>
      <c r="I226" s="252"/>
      <c r="J226" s="251">
        <f>ROUND(I226*H226,3)</f>
        <v>0</v>
      </c>
      <c r="K226" s="249" t="s">
        <v>142</v>
      </c>
      <c r="L226" s="253"/>
      <c r="M226" s="254" t="s">
        <v>1</v>
      </c>
      <c r="N226" s="255" t="s">
        <v>41</v>
      </c>
      <c r="O226" s="84"/>
      <c r="P226" s="230">
        <f>O226*H226</f>
        <v>0</v>
      </c>
      <c r="Q226" s="230">
        <v>8.0000000000000007E-05</v>
      </c>
      <c r="R226" s="230">
        <f>Q226*H226</f>
        <v>0.00080000000000000004</v>
      </c>
      <c r="S226" s="230">
        <v>0</v>
      </c>
      <c r="T226" s="231">
        <f>S226*H226</f>
        <v>0</v>
      </c>
      <c r="AR226" s="232" t="s">
        <v>283</v>
      </c>
      <c r="AT226" s="232" t="s">
        <v>184</v>
      </c>
      <c r="AU226" s="232" t="s">
        <v>144</v>
      </c>
      <c r="AY226" s="15" t="s">
        <v>135</v>
      </c>
      <c r="BE226" s="233">
        <f>IF(N226="základná",J226,0)</f>
        <v>0</v>
      </c>
      <c r="BF226" s="233">
        <f>IF(N226="znížená",J226,0)</f>
        <v>0</v>
      </c>
      <c r="BG226" s="233">
        <f>IF(N226="zákl. prenesená",J226,0)</f>
        <v>0</v>
      </c>
      <c r="BH226" s="233">
        <f>IF(N226="zníž. prenesená",J226,0)</f>
        <v>0</v>
      </c>
      <c r="BI226" s="233">
        <f>IF(N226="nulová",J226,0)</f>
        <v>0</v>
      </c>
      <c r="BJ226" s="15" t="s">
        <v>144</v>
      </c>
      <c r="BK226" s="234">
        <f>ROUND(I226*H226,3)</f>
        <v>0</v>
      </c>
      <c r="BL226" s="15" t="s">
        <v>192</v>
      </c>
      <c r="BM226" s="232" t="s">
        <v>319</v>
      </c>
    </row>
    <row r="227" s="1" customFormat="1" ht="24" customHeight="1">
      <c r="B227" s="36"/>
      <c r="C227" s="222" t="s">
        <v>390</v>
      </c>
      <c r="D227" s="222" t="s">
        <v>138</v>
      </c>
      <c r="E227" s="223" t="s">
        <v>321</v>
      </c>
      <c r="F227" s="224" t="s">
        <v>322</v>
      </c>
      <c r="G227" s="225" t="s">
        <v>259</v>
      </c>
      <c r="H227" s="226">
        <v>0.001</v>
      </c>
      <c r="I227" s="227"/>
      <c r="J227" s="226">
        <f>ROUND(I227*H227,3)</f>
        <v>0</v>
      </c>
      <c r="K227" s="224" t="s">
        <v>142</v>
      </c>
      <c r="L227" s="41"/>
      <c r="M227" s="228" t="s">
        <v>1</v>
      </c>
      <c r="N227" s="229" t="s">
        <v>41</v>
      </c>
      <c r="O227" s="84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32" t="s">
        <v>192</v>
      </c>
      <c r="AT227" s="232" t="s">
        <v>138</v>
      </c>
      <c r="AU227" s="232" t="s">
        <v>144</v>
      </c>
      <c r="AY227" s="15" t="s">
        <v>135</v>
      </c>
      <c r="BE227" s="233">
        <f>IF(N227="základná",J227,0)</f>
        <v>0</v>
      </c>
      <c r="BF227" s="233">
        <f>IF(N227="znížená",J227,0)</f>
        <v>0</v>
      </c>
      <c r="BG227" s="233">
        <f>IF(N227="zákl. prenesená",J227,0)</f>
        <v>0</v>
      </c>
      <c r="BH227" s="233">
        <f>IF(N227="zníž. prenesená",J227,0)</f>
        <v>0</v>
      </c>
      <c r="BI227" s="233">
        <f>IF(N227="nulová",J227,0)</f>
        <v>0</v>
      </c>
      <c r="BJ227" s="15" t="s">
        <v>144</v>
      </c>
      <c r="BK227" s="234">
        <f>ROUND(I227*H227,3)</f>
        <v>0</v>
      </c>
      <c r="BL227" s="15" t="s">
        <v>192</v>
      </c>
      <c r="BM227" s="232" t="s">
        <v>323</v>
      </c>
    </row>
    <row r="228" s="11" customFormat="1" ht="22.8" customHeight="1">
      <c r="B228" s="206"/>
      <c r="C228" s="207"/>
      <c r="D228" s="208" t="s">
        <v>74</v>
      </c>
      <c r="E228" s="220" t="s">
        <v>324</v>
      </c>
      <c r="F228" s="220" t="s">
        <v>325</v>
      </c>
      <c r="G228" s="207"/>
      <c r="H228" s="207"/>
      <c r="I228" s="210"/>
      <c r="J228" s="221">
        <f>BK228</f>
        <v>0</v>
      </c>
      <c r="K228" s="207"/>
      <c r="L228" s="212"/>
      <c r="M228" s="213"/>
      <c r="N228" s="214"/>
      <c r="O228" s="214"/>
      <c r="P228" s="215">
        <f>SUM(P229:P244)</f>
        <v>0</v>
      </c>
      <c r="Q228" s="214"/>
      <c r="R228" s="215">
        <f>SUM(R229:R244)</f>
        <v>0.021890000000000003</v>
      </c>
      <c r="S228" s="214"/>
      <c r="T228" s="216">
        <f>SUM(T229:T244)</f>
        <v>0</v>
      </c>
      <c r="AR228" s="217" t="s">
        <v>144</v>
      </c>
      <c r="AT228" s="218" t="s">
        <v>74</v>
      </c>
      <c r="AU228" s="218" t="s">
        <v>83</v>
      </c>
      <c r="AY228" s="217" t="s">
        <v>135</v>
      </c>
      <c r="BK228" s="219">
        <f>SUM(BK229:BK244)</f>
        <v>0</v>
      </c>
    </row>
    <row r="229" s="1" customFormat="1" ht="24" customHeight="1">
      <c r="B229" s="36"/>
      <c r="C229" s="222" t="s">
        <v>393</v>
      </c>
      <c r="D229" s="222" t="s">
        <v>138</v>
      </c>
      <c r="E229" s="223" t="s">
        <v>327</v>
      </c>
      <c r="F229" s="224" t="s">
        <v>328</v>
      </c>
      <c r="G229" s="225" t="s">
        <v>329</v>
      </c>
      <c r="H229" s="226">
        <v>1</v>
      </c>
      <c r="I229" s="227"/>
      <c r="J229" s="226">
        <f>ROUND(I229*H229,3)</f>
        <v>0</v>
      </c>
      <c r="K229" s="224" t="s">
        <v>1</v>
      </c>
      <c r="L229" s="41"/>
      <c r="M229" s="228" t="s">
        <v>1</v>
      </c>
      <c r="N229" s="229" t="s">
        <v>41</v>
      </c>
      <c r="O229" s="84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32" t="s">
        <v>192</v>
      </c>
      <c r="AT229" s="232" t="s">
        <v>138</v>
      </c>
      <c r="AU229" s="232" t="s">
        <v>144</v>
      </c>
      <c r="AY229" s="15" t="s">
        <v>135</v>
      </c>
      <c r="BE229" s="233">
        <f>IF(N229="základná",J229,0)</f>
        <v>0</v>
      </c>
      <c r="BF229" s="233">
        <f>IF(N229="znížená",J229,0)</f>
        <v>0</v>
      </c>
      <c r="BG229" s="233">
        <f>IF(N229="zákl. prenesená",J229,0)</f>
        <v>0</v>
      </c>
      <c r="BH229" s="233">
        <f>IF(N229="zníž. prenesená",J229,0)</f>
        <v>0</v>
      </c>
      <c r="BI229" s="233">
        <f>IF(N229="nulová",J229,0)</f>
        <v>0</v>
      </c>
      <c r="BJ229" s="15" t="s">
        <v>144</v>
      </c>
      <c r="BK229" s="234">
        <f>ROUND(I229*H229,3)</f>
        <v>0</v>
      </c>
      <c r="BL229" s="15" t="s">
        <v>192</v>
      </c>
      <c r="BM229" s="232" t="s">
        <v>330</v>
      </c>
    </row>
    <row r="230" s="1" customFormat="1" ht="24" customHeight="1">
      <c r="B230" s="36"/>
      <c r="C230" s="222" t="s">
        <v>397</v>
      </c>
      <c r="D230" s="222" t="s">
        <v>138</v>
      </c>
      <c r="E230" s="223" t="s">
        <v>332</v>
      </c>
      <c r="F230" s="224" t="s">
        <v>333</v>
      </c>
      <c r="G230" s="225" t="s">
        <v>181</v>
      </c>
      <c r="H230" s="226">
        <v>2</v>
      </c>
      <c r="I230" s="227"/>
      <c r="J230" s="226">
        <f>ROUND(I230*H230,3)</f>
        <v>0</v>
      </c>
      <c r="K230" s="224" t="s">
        <v>142</v>
      </c>
      <c r="L230" s="41"/>
      <c r="M230" s="228" t="s">
        <v>1</v>
      </c>
      <c r="N230" s="229" t="s">
        <v>41</v>
      </c>
      <c r="O230" s="84"/>
      <c r="P230" s="230">
        <f>O230*H230</f>
        <v>0</v>
      </c>
      <c r="Q230" s="230">
        <v>0.0010200000000000001</v>
      </c>
      <c r="R230" s="230">
        <f>Q230*H230</f>
        <v>0.0020400000000000001</v>
      </c>
      <c r="S230" s="230">
        <v>0</v>
      </c>
      <c r="T230" s="231">
        <f>S230*H230</f>
        <v>0</v>
      </c>
      <c r="AR230" s="232" t="s">
        <v>192</v>
      </c>
      <c r="AT230" s="232" t="s">
        <v>138</v>
      </c>
      <c r="AU230" s="232" t="s">
        <v>144</v>
      </c>
      <c r="AY230" s="15" t="s">
        <v>135</v>
      </c>
      <c r="BE230" s="233">
        <f>IF(N230="základná",J230,0)</f>
        <v>0</v>
      </c>
      <c r="BF230" s="233">
        <f>IF(N230="znížená",J230,0)</f>
        <v>0</v>
      </c>
      <c r="BG230" s="233">
        <f>IF(N230="zákl. prenesená",J230,0)</f>
        <v>0</v>
      </c>
      <c r="BH230" s="233">
        <f>IF(N230="zníž. prenesená",J230,0)</f>
        <v>0</v>
      </c>
      <c r="BI230" s="233">
        <f>IF(N230="nulová",J230,0)</f>
        <v>0</v>
      </c>
      <c r="BJ230" s="15" t="s">
        <v>144</v>
      </c>
      <c r="BK230" s="234">
        <f>ROUND(I230*H230,3)</f>
        <v>0</v>
      </c>
      <c r="BL230" s="15" t="s">
        <v>192</v>
      </c>
      <c r="BM230" s="232" t="s">
        <v>334</v>
      </c>
    </row>
    <row r="231" s="1" customFormat="1" ht="24" customHeight="1">
      <c r="B231" s="36"/>
      <c r="C231" s="222" t="s">
        <v>401</v>
      </c>
      <c r="D231" s="222" t="s">
        <v>138</v>
      </c>
      <c r="E231" s="223" t="s">
        <v>336</v>
      </c>
      <c r="F231" s="224" t="s">
        <v>337</v>
      </c>
      <c r="G231" s="225" t="s">
        <v>181</v>
      </c>
      <c r="H231" s="226">
        <v>2</v>
      </c>
      <c r="I231" s="227"/>
      <c r="J231" s="226">
        <f>ROUND(I231*H231,3)</f>
        <v>0</v>
      </c>
      <c r="K231" s="224" t="s">
        <v>142</v>
      </c>
      <c r="L231" s="41"/>
      <c r="M231" s="228" t="s">
        <v>1</v>
      </c>
      <c r="N231" s="229" t="s">
        <v>41</v>
      </c>
      <c r="O231" s="84"/>
      <c r="P231" s="230">
        <f>O231*H231</f>
        <v>0</v>
      </c>
      <c r="Q231" s="230">
        <v>0.0014300000000000001</v>
      </c>
      <c r="R231" s="230">
        <f>Q231*H231</f>
        <v>0.0028600000000000001</v>
      </c>
      <c r="S231" s="230">
        <v>0</v>
      </c>
      <c r="T231" s="231">
        <f>S231*H231</f>
        <v>0</v>
      </c>
      <c r="AR231" s="232" t="s">
        <v>192</v>
      </c>
      <c r="AT231" s="232" t="s">
        <v>138</v>
      </c>
      <c r="AU231" s="232" t="s">
        <v>144</v>
      </c>
      <c r="AY231" s="15" t="s">
        <v>135</v>
      </c>
      <c r="BE231" s="233">
        <f>IF(N231="základná",J231,0)</f>
        <v>0</v>
      </c>
      <c r="BF231" s="233">
        <f>IF(N231="znížená",J231,0)</f>
        <v>0</v>
      </c>
      <c r="BG231" s="233">
        <f>IF(N231="zákl. prenesená",J231,0)</f>
        <v>0</v>
      </c>
      <c r="BH231" s="233">
        <f>IF(N231="zníž. prenesená",J231,0)</f>
        <v>0</v>
      </c>
      <c r="BI231" s="233">
        <f>IF(N231="nulová",J231,0)</f>
        <v>0</v>
      </c>
      <c r="BJ231" s="15" t="s">
        <v>144</v>
      </c>
      <c r="BK231" s="234">
        <f>ROUND(I231*H231,3)</f>
        <v>0</v>
      </c>
      <c r="BL231" s="15" t="s">
        <v>192</v>
      </c>
      <c r="BM231" s="232" t="s">
        <v>338</v>
      </c>
    </row>
    <row r="232" s="1" customFormat="1" ht="16.5" customHeight="1">
      <c r="B232" s="36"/>
      <c r="C232" s="222" t="s">
        <v>405</v>
      </c>
      <c r="D232" s="222" t="s">
        <v>138</v>
      </c>
      <c r="E232" s="223" t="s">
        <v>340</v>
      </c>
      <c r="F232" s="224" t="s">
        <v>341</v>
      </c>
      <c r="G232" s="225" t="s">
        <v>152</v>
      </c>
      <c r="H232" s="226">
        <v>3</v>
      </c>
      <c r="I232" s="227"/>
      <c r="J232" s="226">
        <f>ROUND(I232*H232,3)</f>
        <v>0</v>
      </c>
      <c r="K232" s="224" t="s">
        <v>142</v>
      </c>
      <c r="L232" s="41"/>
      <c r="M232" s="228" t="s">
        <v>1</v>
      </c>
      <c r="N232" s="229" t="s">
        <v>41</v>
      </c>
      <c r="O232" s="84"/>
      <c r="P232" s="230">
        <f>O232*H232</f>
        <v>0</v>
      </c>
      <c r="Q232" s="230">
        <v>0.0011100000000000001</v>
      </c>
      <c r="R232" s="230">
        <f>Q232*H232</f>
        <v>0.0033300000000000005</v>
      </c>
      <c r="S232" s="230">
        <v>0</v>
      </c>
      <c r="T232" s="231">
        <f>S232*H232</f>
        <v>0</v>
      </c>
      <c r="AR232" s="232" t="s">
        <v>192</v>
      </c>
      <c r="AT232" s="232" t="s">
        <v>138</v>
      </c>
      <c r="AU232" s="232" t="s">
        <v>144</v>
      </c>
      <c r="AY232" s="15" t="s">
        <v>135</v>
      </c>
      <c r="BE232" s="233">
        <f>IF(N232="základná",J232,0)</f>
        <v>0</v>
      </c>
      <c r="BF232" s="233">
        <f>IF(N232="znížená",J232,0)</f>
        <v>0</v>
      </c>
      <c r="BG232" s="233">
        <f>IF(N232="zákl. prenesená",J232,0)</f>
        <v>0</v>
      </c>
      <c r="BH232" s="233">
        <f>IF(N232="zníž. prenesená",J232,0)</f>
        <v>0</v>
      </c>
      <c r="BI232" s="233">
        <f>IF(N232="nulová",J232,0)</f>
        <v>0</v>
      </c>
      <c r="BJ232" s="15" t="s">
        <v>144</v>
      </c>
      <c r="BK232" s="234">
        <f>ROUND(I232*H232,3)</f>
        <v>0</v>
      </c>
      <c r="BL232" s="15" t="s">
        <v>192</v>
      </c>
      <c r="BM232" s="232" t="s">
        <v>342</v>
      </c>
    </row>
    <row r="233" s="1" customFormat="1" ht="16.5" customHeight="1">
      <c r="B233" s="36"/>
      <c r="C233" s="222" t="s">
        <v>409</v>
      </c>
      <c r="D233" s="222" t="s">
        <v>138</v>
      </c>
      <c r="E233" s="223" t="s">
        <v>344</v>
      </c>
      <c r="F233" s="224" t="s">
        <v>345</v>
      </c>
      <c r="G233" s="225" t="s">
        <v>152</v>
      </c>
      <c r="H233" s="226">
        <v>3</v>
      </c>
      <c r="I233" s="227"/>
      <c r="J233" s="226">
        <f>ROUND(I233*H233,3)</f>
        <v>0</v>
      </c>
      <c r="K233" s="224" t="s">
        <v>142</v>
      </c>
      <c r="L233" s="41"/>
      <c r="M233" s="228" t="s">
        <v>1</v>
      </c>
      <c r="N233" s="229" t="s">
        <v>41</v>
      </c>
      <c r="O233" s="84"/>
      <c r="P233" s="230">
        <f>O233*H233</f>
        <v>0</v>
      </c>
      <c r="Q233" s="230">
        <v>0.0020600000000000002</v>
      </c>
      <c r="R233" s="230">
        <f>Q233*H233</f>
        <v>0.0061800000000000006</v>
      </c>
      <c r="S233" s="230">
        <v>0</v>
      </c>
      <c r="T233" s="231">
        <f>S233*H233</f>
        <v>0</v>
      </c>
      <c r="AR233" s="232" t="s">
        <v>192</v>
      </c>
      <c r="AT233" s="232" t="s">
        <v>138</v>
      </c>
      <c r="AU233" s="232" t="s">
        <v>144</v>
      </c>
      <c r="AY233" s="15" t="s">
        <v>135</v>
      </c>
      <c r="BE233" s="233">
        <f>IF(N233="základná",J233,0)</f>
        <v>0</v>
      </c>
      <c r="BF233" s="233">
        <f>IF(N233="znížená",J233,0)</f>
        <v>0</v>
      </c>
      <c r="BG233" s="233">
        <f>IF(N233="zákl. prenesená",J233,0)</f>
        <v>0</v>
      </c>
      <c r="BH233" s="233">
        <f>IF(N233="zníž. prenesená",J233,0)</f>
        <v>0</v>
      </c>
      <c r="BI233" s="233">
        <f>IF(N233="nulová",J233,0)</f>
        <v>0</v>
      </c>
      <c r="BJ233" s="15" t="s">
        <v>144</v>
      </c>
      <c r="BK233" s="234">
        <f>ROUND(I233*H233,3)</f>
        <v>0</v>
      </c>
      <c r="BL233" s="15" t="s">
        <v>192</v>
      </c>
      <c r="BM233" s="232" t="s">
        <v>346</v>
      </c>
    </row>
    <row r="234" s="1" customFormat="1" ht="16.5" customHeight="1">
      <c r="B234" s="36"/>
      <c r="C234" s="222" t="s">
        <v>413</v>
      </c>
      <c r="D234" s="222" t="s">
        <v>138</v>
      </c>
      <c r="E234" s="223" t="s">
        <v>348</v>
      </c>
      <c r="F234" s="224" t="s">
        <v>349</v>
      </c>
      <c r="G234" s="225" t="s">
        <v>152</v>
      </c>
      <c r="H234" s="226">
        <v>1</v>
      </c>
      <c r="I234" s="227"/>
      <c r="J234" s="226">
        <f>ROUND(I234*H234,3)</f>
        <v>0</v>
      </c>
      <c r="K234" s="224" t="s">
        <v>142</v>
      </c>
      <c r="L234" s="41"/>
      <c r="M234" s="228" t="s">
        <v>1</v>
      </c>
      <c r="N234" s="229" t="s">
        <v>41</v>
      </c>
      <c r="O234" s="84"/>
      <c r="P234" s="230">
        <f>O234*H234</f>
        <v>0</v>
      </c>
      <c r="Q234" s="230">
        <v>0.00042999999999999999</v>
      </c>
      <c r="R234" s="230">
        <f>Q234*H234</f>
        <v>0.00042999999999999999</v>
      </c>
      <c r="S234" s="230">
        <v>0</v>
      </c>
      <c r="T234" s="231">
        <f>S234*H234</f>
        <v>0</v>
      </c>
      <c r="AR234" s="232" t="s">
        <v>192</v>
      </c>
      <c r="AT234" s="232" t="s">
        <v>138</v>
      </c>
      <c r="AU234" s="232" t="s">
        <v>144</v>
      </c>
      <c r="AY234" s="15" t="s">
        <v>135</v>
      </c>
      <c r="BE234" s="233">
        <f>IF(N234="základná",J234,0)</f>
        <v>0</v>
      </c>
      <c r="BF234" s="233">
        <f>IF(N234="znížená",J234,0)</f>
        <v>0</v>
      </c>
      <c r="BG234" s="233">
        <f>IF(N234="zákl. prenesená",J234,0)</f>
        <v>0</v>
      </c>
      <c r="BH234" s="233">
        <f>IF(N234="zníž. prenesená",J234,0)</f>
        <v>0</v>
      </c>
      <c r="BI234" s="233">
        <f>IF(N234="nulová",J234,0)</f>
        <v>0</v>
      </c>
      <c r="BJ234" s="15" t="s">
        <v>144</v>
      </c>
      <c r="BK234" s="234">
        <f>ROUND(I234*H234,3)</f>
        <v>0</v>
      </c>
      <c r="BL234" s="15" t="s">
        <v>192</v>
      </c>
      <c r="BM234" s="232" t="s">
        <v>350</v>
      </c>
    </row>
    <row r="235" s="1" customFormat="1" ht="16.5" customHeight="1">
      <c r="B235" s="36"/>
      <c r="C235" s="222" t="s">
        <v>417</v>
      </c>
      <c r="D235" s="222" t="s">
        <v>138</v>
      </c>
      <c r="E235" s="223" t="s">
        <v>352</v>
      </c>
      <c r="F235" s="224" t="s">
        <v>353</v>
      </c>
      <c r="G235" s="225" t="s">
        <v>152</v>
      </c>
      <c r="H235" s="226">
        <v>1</v>
      </c>
      <c r="I235" s="227"/>
      <c r="J235" s="226">
        <f>ROUND(I235*H235,3)</f>
        <v>0</v>
      </c>
      <c r="K235" s="224" t="s">
        <v>142</v>
      </c>
      <c r="L235" s="41"/>
      <c r="M235" s="228" t="s">
        <v>1</v>
      </c>
      <c r="N235" s="229" t="s">
        <v>41</v>
      </c>
      <c r="O235" s="84"/>
      <c r="P235" s="230">
        <f>O235*H235</f>
        <v>0</v>
      </c>
      <c r="Q235" s="230">
        <v>0.00059000000000000003</v>
      </c>
      <c r="R235" s="230">
        <f>Q235*H235</f>
        <v>0.00059000000000000003</v>
      </c>
      <c r="S235" s="230">
        <v>0</v>
      </c>
      <c r="T235" s="231">
        <f>S235*H235</f>
        <v>0</v>
      </c>
      <c r="AR235" s="232" t="s">
        <v>192</v>
      </c>
      <c r="AT235" s="232" t="s">
        <v>138</v>
      </c>
      <c r="AU235" s="232" t="s">
        <v>144</v>
      </c>
      <c r="AY235" s="15" t="s">
        <v>135</v>
      </c>
      <c r="BE235" s="233">
        <f>IF(N235="základná",J235,0)</f>
        <v>0</v>
      </c>
      <c r="BF235" s="233">
        <f>IF(N235="znížená",J235,0)</f>
        <v>0</v>
      </c>
      <c r="BG235" s="233">
        <f>IF(N235="zákl. prenesená",J235,0)</f>
        <v>0</v>
      </c>
      <c r="BH235" s="233">
        <f>IF(N235="zníž. prenesená",J235,0)</f>
        <v>0</v>
      </c>
      <c r="BI235" s="233">
        <f>IF(N235="nulová",J235,0)</f>
        <v>0</v>
      </c>
      <c r="BJ235" s="15" t="s">
        <v>144</v>
      </c>
      <c r="BK235" s="234">
        <f>ROUND(I235*H235,3)</f>
        <v>0</v>
      </c>
      <c r="BL235" s="15" t="s">
        <v>192</v>
      </c>
      <c r="BM235" s="232" t="s">
        <v>354</v>
      </c>
    </row>
    <row r="236" s="1" customFormat="1" ht="24" customHeight="1">
      <c r="B236" s="36"/>
      <c r="C236" s="222" t="s">
        <v>421</v>
      </c>
      <c r="D236" s="222" t="s">
        <v>138</v>
      </c>
      <c r="E236" s="223" t="s">
        <v>356</v>
      </c>
      <c r="F236" s="224" t="s">
        <v>357</v>
      </c>
      <c r="G236" s="225" t="s">
        <v>152</v>
      </c>
      <c r="H236" s="226">
        <v>1</v>
      </c>
      <c r="I236" s="227"/>
      <c r="J236" s="226">
        <f>ROUND(I236*H236,3)</f>
        <v>0</v>
      </c>
      <c r="K236" s="224" t="s">
        <v>142</v>
      </c>
      <c r="L236" s="41"/>
      <c r="M236" s="228" t="s">
        <v>1</v>
      </c>
      <c r="N236" s="229" t="s">
        <v>41</v>
      </c>
      <c r="O236" s="84"/>
      <c r="P236" s="230">
        <f>O236*H236</f>
        <v>0</v>
      </c>
      <c r="Q236" s="230">
        <v>0.0011100000000000001</v>
      </c>
      <c r="R236" s="230">
        <f>Q236*H236</f>
        <v>0.0011100000000000001</v>
      </c>
      <c r="S236" s="230">
        <v>0</v>
      </c>
      <c r="T236" s="231">
        <f>S236*H236</f>
        <v>0</v>
      </c>
      <c r="AR236" s="232" t="s">
        <v>192</v>
      </c>
      <c r="AT236" s="232" t="s">
        <v>138</v>
      </c>
      <c r="AU236" s="232" t="s">
        <v>144</v>
      </c>
      <c r="AY236" s="15" t="s">
        <v>135</v>
      </c>
      <c r="BE236" s="233">
        <f>IF(N236="základná",J236,0)</f>
        <v>0</v>
      </c>
      <c r="BF236" s="233">
        <f>IF(N236="znížená",J236,0)</f>
        <v>0</v>
      </c>
      <c r="BG236" s="233">
        <f>IF(N236="zákl. prenesená",J236,0)</f>
        <v>0</v>
      </c>
      <c r="BH236" s="233">
        <f>IF(N236="zníž. prenesená",J236,0)</f>
        <v>0</v>
      </c>
      <c r="BI236" s="233">
        <f>IF(N236="nulová",J236,0)</f>
        <v>0</v>
      </c>
      <c r="BJ236" s="15" t="s">
        <v>144</v>
      </c>
      <c r="BK236" s="234">
        <f>ROUND(I236*H236,3)</f>
        <v>0</v>
      </c>
      <c r="BL236" s="15" t="s">
        <v>192</v>
      </c>
      <c r="BM236" s="232" t="s">
        <v>358</v>
      </c>
    </row>
    <row r="237" s="1" customFormat="1" ht="24" customHeight="1">
      <c r="B237" s="36"/>
      <c r="C237" s="222" t="s">
        <v>427</v>
      </c>
      <c r="D237" s="222" t="s">
        <v>138</v>
      </c>
      <c r="E237" s="223" t="s">
        <v>360</v>
      </c>
      <c r="F237" s="224" t="s">
        <v>361</v>
      </c>
      <c r="G237" s="225" t="s">
        <v>181</v>
      </c>
      <c r="H237" s="226">
        <v>1</v>
      </c>
      <c r="I237" s="227"/>
      <c r="J237" s="226">
        <f>ROUND(I237*H237,3)</f>
        <v>0</v>
      </c>
      <c r="K237" s="224" t="s">
        <v>142</v>
      </c>
      <c r="L237" s="41"/>
      <c r="M237" s="228" t="s">
        <v>1</v>
      </c>
      <c r="N237" s="229" t="s">
        <v>41</v>
      </c>
      <c r="O237" s="84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32" t="s">
        <v>192</v>
      </c>
      <c r="AT237" s="232" t="s">
        <v>138</v>
      </c>
      <c r="AU237" s="232" t="s">
        <v>144</v>
      </c>
      <c r="AY237" s="15" t="s">
        <v>135</v>
      </c>
      <c r="BE237" s="233">
        <f>IF(N237="základná",J237,0)</f>
        <v>0</v>
      </c>
      <c r="BF237" s="233">
        <f>IF(N237="znížená",J237,0)</f>
        <v>0</v>
      </c>
      <c r="BG237" s="233">
        <f>IF(N237="zákl. prenesená",J237,0)</f>
        <v>0</v>
      </c>
      <c r="BH237" s="233">
        <f>IF(N237="zníž. prenesená",J237,0)</f>
        <v>0</v>
      </c>
      <c r="BI237" s="233">
        <f>IF(N237="nulová",J237,0)</f>
        <v>0</v>
      </c>
      <c r="BJ237" s="15" t="s">
        <v>144</v>
      </c>
      <c r="BK237" s="234">
        <f>ROUND(I237*H237,3)</f>
        <v>0</v>
      </c>
      <c r="BL237" s="15" t="s">
        <v>192</v>
      </c>
      <c r="BM237" s="232" t="s">
        <v>362</v>
      </c>
    </row>
    <row r="238" s="1" customFormat="1" ht="24" customHeight="1">
      <c r="B238" s="36"/>
      <c r="C238" s="222" t="s">
        <v>431</v>
      </c>
      <c r="D238" s="222" t="s">
        <v>138</v>
      </c>
      <c r="E238" s="223" t="s">
        <v>364</v>
      </c>
      <c r="F238" s="224" t="s">
        <v>365</v>
      </c>
      <c r="G238" s="225" t="s">
        <v>181</v>
      </c>
      <c r="H238" s="226">
        <v>1</v>
      </c>
      <c r="I238" s="227"/>
      <c r="J238" s="226">
        <f>ROUND(I238*H238,3)</f>
        <v>0</v>
      </c>
      <c r="K238" s="224" t="s">
        <v>142</v>
      </c>
      <c r="L238" s="41"/>
      <c r="M238" s="228" t="s">
        <v>1</v>
      </c>
      <c r="N238" s="229" t="s">
        <v>41</v>
      </c>
      <c r="O238" s="84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32" t="s">
        <v>192</v>
      </c>
      <c r="AT238" s="232" t="s">
        <v>138</v>
      </c>
      <c r="AU238" s="232" t="s">
        <v>144</v>
      </c>
      <c r="AY238" s="15" t="s">
        <v>135</v>
      </c>
      <c r="BE238" s="233">
        <f>IF(N238="základná",J238,0)</f>
        <v>0</v>
      </c>
      <c r="BF238" s="233">
        <f>IF(N238="znížená",J238,0)</f>
        <v>0</v>
      </c>
      <c r="BG238" s="233">
        <f>IF(N238="zákl. prenesená",J238,0)</f>
        <v>0</v>
      </c>
      <c r="BH238" s="233">
        <f>IF(N238="zníž. prenesená",J238,0)</f>
        <v>0</v>
      </c>
      <c r="BI238" s="233">
        <f>IF(N238="nulová",J238,0)</f>
        <v>0</v>
      </c>
      <c r="BJ238" s="15" t="s">
        <v>144</v>
      </c>
      <c r="BK238" s="234">
        <f>ROUND(I238*H238,3)</f>
        <v>0</v>
      </c>
      <c r="BL238" s="15" t="s">
        <v>192</v>
      </c>
      <c r="BM238" s="232" t="s">
        <v>366</v>
      </c>
    </row>
    <row r="239" s="1" customFormat="1" ht="24" customHeight="1">
      <c r="B239" s="36"/>
      <c r="C239" s="222" t="s">
        <v>435</v>
      </c>
      <c r="D239" s="222" t="s">
        <v>138</v>
      </c>
      <c r="E239" s="223" t="s">
        <v>368</v>
      </c>
      <c r="F239" s="224" t="s">
        <v>369</v>
      </c>
      <c r="G239" s="225" t="s">
        <v>181</v>
      </c>
      <c r="H239" s="226">
        <v>1</v>
      </c>
      <c r="I239" s="227"/>
      <c r="J239" s="226">
        <f>ROUND(I239*H239,3)</f>
        <v>0</v>
      </c>
      <c r="K239" s="224" t="s">
        <v>142</v>
      </c>
      <c r="L239" s="41"/>
      <c r="M239" s="228" t="s">
        <v>1</v>
      </c>
      <c r="N239" s="229" t="s">
        <v>41</v>
      </c>
      <c r="O239" s="84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32" t="s">
        <v>192</v>
      </c>
      <c r="AT239" s="232" t="s">
        <v>138</v>
      </c>
      <c r="AU239" s="232" t="s">
        <v>144</v>
      </c>
      <c r="AY239" s="15" t="s">
        <v>135</v>
      </c>
      <c r="BE239" s="233">
        <f>IF(N239="základná",J239,0)</f>
        <v>0</v>
      </c>
      <c r="BF239" s="233">
        <f>IF(N239="znížená",J239,0)</f>
        <v>0</v>
      </c>
      <c r="BG239" s="233">
        <f>IF(N239="zákl. prenesená",J239,0)</f>
        <v>0</v>
      </c>
      <c r="BH239" s="233">
        <f>IF(N239="zníž. prenesená",J239,0)</f>
        <v>0</v>
      </c>
      <c r="BI239" s="233">
        <f>IF(N239="nulová",J239,0)</f>
        <v>0</v>
      </c>
      <c r="BJ239" s="15" t="s">
        <v>144</v>
      </c>
      <c r="BK239" s="234">
        <f>ROUND(I239*H239,3)</f>
        <v>0</v>
      </c>
      <c r="BL239" s="15" t="s">
        <v>192</v>
      </c>
      <c r="BM239" s="232" t="s">
        <v>370</v>
      </c>
    </row>
    <row r="240" s="1" customFormat="1" ht="24" customHeight="1">
      <c r="B240" s="36"/>
      <c r="C240" s="222" t="s">
        <v>439</v>
      </c>
      <c r="D240" s="222" t="s">
        <v>138</v>
      </c>
      <c r="E240" s="223" t="s">
        <v>372</v>
      </c>
      <c r="F240" s="224" t="s">
        <v>373</v>
      </c>
      <c r="G240" s="225" t="s">
        <v>181</v>
      </c>
      <c r="H240" s="226">
        <v>1</v>
      </c>
      <c r="I240" s="227"/>
      <c r="J240" s="226">
        <f>ROUND(I240*H240,3)</f>
        <v>0</v>
      </c>
      <c r="K240" s="224" t="s">
        <v>142</v>
      </c>
      <c r="L240" s="41"/>
      <c r="M240" s="228" t="s">
        <v>1</v>
      </c>
      <c r="N240" s="229" t="s">
        <v>41</v>
      </c>
      <c r="O240" s="84"/>
      <c r="P240" s="230">
        <f>O240*H240</f>
        <v>0</v>
      </c>
      <c r="Q240" s="230">
        <v>0.00116</v>
      </c>
      <c r="R240" s="230">
        <f>Q240*H240</f>
        <v>0.00116</v>
      </c>
      <c r="S240" s="230">
        <v>0</v>
      </c>
      <c r="T240" s="231">
        <f>S240*H240</f>
        <v>0</v>
      </c>
      <c r="AR240" s="232" t="s">
        <v>192</v>
      </c>
      <c r="AT240" s="232" t="s">
        <v>138</v>
      </c>
      <c r="AU240" s="232" t="s">
        <v>144</v>
      </c>
      <c r="AY240" s="15" t="s">
        <v>135</v>
      </c>
      <c r="BE240" s="233">
        <f>IF(N240="základná",J240,0)</f>
        <v>0</v>
      </c>
      <c r="BF240" s="233">
        <f>IF(N240="znížená",J240,0)</f>
        <v>0</v>
      </c>
      <c r="BG240" s="233">
        <f>IF(N240="zákl. prenesená",J240,0)</f>
        <v>0</v>
      </c>
      <c r="BH240" s="233">
        <f>IF(N240="zníž. prenesená",J240,0)</f>
        <v>0</v>
      </c>
      <c r="BI240" s="233">
        <f>IF(N240="nulová",J240,0)</f>
        <v>0</v>
      </c>
      <c r="BJ240" s="15" t="s">
        <v>144</v>
      </c>
      <c r="BK240" s="234">
        <f>ROUND(I240*H240,3)</f>
        <v>0</v>
      </c>
      <c r="BL240" s="15" t="s">
        <v>192</v>
      </c>
      <c r="BM240" s="232" t="s">
        <v>374</v>
      </c>
    </row>
    <row r="241" s="1" customFormat="1" ht="16.5" customHeight="1">
      <c r="B241" s="36"/>
      <c r="C241" s="247" t="s">
        <v>443</v>
      </c>
      <c r="D241" s="247" t="s">
        <v>184</v>
      </c>
      <c r="E241" s="248" t="s">
        <v>376</v>
      </c>
      <c r="F241" s="249" t="s">
        <v>377</v>
      </c>
      <c r="G241" s="250" t="s">
        <v>181</v>
      </c>
      <c r="H241" s="251">
        <v>1</v>
      </c>
      <c r="I241" s="252"/>
      <c r="J241" s="251">
        <f>ROUND(I241*H241,3)</f>
        <v>0</v>
      </c>
      <c r="K241" s="249" t="s">
        <v>142</v>
      </c>
      <c r="L241" s="253"/>
      <c r="M241" s="254" t="s">
        <v>1</v>
      </c>
      <c r="N241" s="255" t="s">
        <v>41</v>
      </c>
      <c r="O241" s="84"/>
      <c r="P241" s="230">
        <f>O241*H241</f>
        <v>0</v>
      </c>
      <c r="Q241" s="230">
        <v>0.0041900000000000001</v>
      </c>
      <c r="R241" s="230">
        <f>Q241*H241</f>
        <v>0.0041900000000000001</v>
      </c>
      <c r="S241" s="230">
        <v>0</v>
      </c>
      <c r="T241" s="231">
        <f>S241*H241</f>
        <v>0</v>
      </c>
      <c r="AR241" s="232" t="s">
        <v>283</v>
      </c>
      <c r="AT241" s="232" t="s">
        <v>184</v>
      </c>
      <c r="AU241" s="232" t="s">
        <v>144</v>
      </c>
      <c r="AY241" s="15" t="s">
        <v>135</v>
      </c>
      <c r="BE241" s="233">
        <f>IF(N241="základná",J241,0)</f>
        <v>0</v>
      </c>
      <c r="BF241" s="233">
        <f>IF(N241="znížená",J241,0)</f>
        <v>0</v>
      </c>
      <c r="BG241" s="233">
        <f>IF(N241="zákl. prenesená",J241,0)</f>
        <v>0</v>
      </c>
      <c r="BH241" s="233">
        <f>IF(N241="zníž. prenesená",J241,0)</f>
        <v>0</v>
      </c>
      <c r="BI241" s="233">
        <f>IF(N241="nulová",J241,0)</f>
        <v>0</v>
      </c>
      <c r="BJ241" s="15" t="s">
        <v>144</v>
      </c>
      <c r="BK241" s="234">
        <f>ROUND(I241*H241,3)</f>
        <v>0</v>
      </c>
      <c r="BL241" s="15" t="s">
        <v>192</v>
      </c>
      <c r="BM241" s="232" t="s">
        <v>378</v>
      </c>
    </row>
    <row r="242" s="1" customFormat="1" ht="24" customHeight="1">
      <c r="B242" s="36"/>
      <c r="C242" s="222" t="s">
        <v>447</v>
      </c>
      <c r="D242" s="222" t="s">
        <v>138</v>
      </c>
      <c r="E242" s="223" t="s">
        <v>380</v>
      </c>
      <c r="F242" s="224" t="s">
        <v>381</v>
      </c>
      <c r="G242" s="225" t="s">
        <v>152</v>
      </c>
      <c r="H242" s="226">
        <v>9</v>
      </c>
      <c r="I242" s="227"/>
      <c r="J242" s="226">
        <f>ROUND(I242*H242,3)</f>
        <v>0</v>
      </c>
      <c r="K242" s="224" t="s">
        <v>142</v>
      </c>
      <c r="L242" s="41"/>
      <c r="M242" s="228" t="s">
        <v>1</v>
      </c>
      <c r="N242" s="229" t="s">
        <v>41</v>
      </c>
      <c r="O242" s="84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32" t="s">
        <v>192</v>
      </c>
      <c r="AT242" s="232" t="s">
        <v>138</v>
      </c>
      <c r="AU242" s="232" t="s">
        <v>144</v>
      </c>
      <c r="AY242" s="15" t="s">
        <v>135</v>
      </c>
      <c r="BE242" s="233">
        <f>IF(N242="základná",J242,0)</f>
        <v>0</v>
      </c>
      <c r="BF242" s="233">
        <f>IF(N242="znížená",J242,0)</f>
        <v>0</v>
      </c>
      <c r="BG242" s="233">
        <f>IF(N242="zákl. prenesená",J242,0)</f>
        <v>0</v>
      </c>
      <c r="BH242" s="233">
        <f>IF(N242="zníž. prenesená",J242,0)</f>
        <v>0</v>
      </c>
      <c r="BI242" s="233">
        <f>IF(N242="nulová",J242,0)</f>
        <v>0</v>
      </c>
      <c r="BJ242" s="15" t="s">
        <v>144</v>
      </c>
      <c r="BK242" s="234">
        <f>ROUND(I242*H242,3)</f>
        <v>0</v>
      </c>
      <c r="BL242" s="15" t="s">
        <v>192</v>
      </c>
      <c r="BM242" s="232" t="s">
        <v>382</v>
      </c>
    </row>
    <row r="243" s="12" customFormat="1">
      <c r="B243" s="235"/>
      <c r="C243" s="236"/>
      <c r="D243" s="237" t="s">
        <v>146</v>
      </c>
      <c r="E243" s="238" t="s">
        <v>1</v>
      </c>
      <c r="F243" s="239" t="s">
        <v>838</v>
      </c>
      <c r="G243" s="236"/>
      <c r="H243" s="240">
        <v>9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AT243" s="246" t="s">
        <v>146</v>
      </c>
      <c r="AU243" s="246" t="s">
        <v>144</v>
      </c>
      <c r="AV243" s="12" t="s">
        <v>144</v>
      </c>
      <c r="AW243" s="12" t="s">
        <v>30</v>
      </c>
      <c r="AX243" s="12" t="s">
        <v>83</v>
      </c>
      <c r="AY243" s="246" t="s">
        <v>135</v>
      </c>
    </row>
    <row r="244" s="1" customFormat="1" ht="24" customHeight="1">
      <c r="B244" s="36"/>
      <c r="C244" s="222" t="s">
        <v>451</v>
      </c>
      <c r="D244" s="222" t="s">
        <v>138</v>
      </c>
      <c r="E244" s="223" t="s">
        <v>385</v>
      </c>
      <c r="F244" s="224" t="s">
        <v>386</v>
      </c>
      <c r="G244" s="225" t="s">
        <v>259</v>
      </c>
      <c r="H244" s="226">
        <v>0.021999999999999999</v>
      </c>
      <c r="I244" s="227"/>
      <c r="J244" s="226">
        <f>ROUND(I244*H244,3)</f>
        <v>0</v>
      </c>
      <c r="K244" s="224" t="s">
        <v>142</v>
      </c>
      <c r="L244" s="41"/>
      <c r="M244" s="228" t="s">
        <v>1</v>
      </c>
      <c r="N244" s="229" t="s">
        <v>41</v>
      </c>
      <c r="O244" s="84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32" t="s">
        <v>192</v>
      </c>
      <c r="AT244" s="232" t="s">
        <v>138</v>
      </c>
      <c r="AU244" s="232" t="s">
        <v>144</v>
      </c>
      <c r="AY244" s="15" t="s">
        <v>135</v>
      </c>
      <c r="BE244" s="233">
        <f>IF(N244="základná",J244,0)</f>
        <v>0</v>
      </c>
      <c r="BF244" s="233">
        <f>IF(N244="znížená",J244,0)</f>
        <v>0</v>
      </c>
      <c r="BG244" s="233">
        <f>IF(N244="zákl. prenesená",J244,0)</f>
        <v>0</v>
      </c>
      <c r="BH244" s="233">
        <f>IF(N244="zníž. prenesená",J244,0)</f>
        <v>0</v>
      </c>
      <c r="BI244" s="233">
        <f>IF(N244="nulová",J244,0)</f>
        <v>0</v>
      </c>
      <c r="BJ244" s="15" t="s">
        <v>144</v>
      </c>
      <c r="BK244" s="234">
        <f>ROUND(I244*H244,3)</f>
        <v>0</v>
      </c>
      <c r="BL244" s="15" t="s">
        <v>192</v>
      </c>
      <c r="BM244" s="232" t="s">
        <v>387</v>
      </c>
    </row>
    <row r="245" s="11" customFormat="1" ht="22.8" customHeight="1">
      <c r="B245" s="206"/>
      <c r="C245" s="207"/>
      <c r="D245" s="208" t="s">
        <v>74</v>
      </c>
      <c r="E245" s="220" t="s">
        <v>388</v>
      </c>
      <c r="F245" s="220" t="s">
        <v>389</v>
      </c>
      <c r="G245" s="207"/>
      <c r="H245" s="207"/>
      <c r="I245" s="210"/>
      <c r="J245" s="221">
        <f>BK245</f>
        <v>0</v>
      </c>
      <c r="K245" s="207"/>
      <c r="L245" s="212"/>
      <c r="M245" s="213"/>
      <c r="N245" s="214"/>
      <c r="O245" s="214"/>
      <c r="P245" s="215">
        <f>SUM(P246:P254)</f>
        <v>0</v>
      </c>
      <c r="Q245" s="214"/>
      <c r="R245" s="215">
        <f>SUM(R246:R254)</f>
        <v>0.02734</v>
      </c>
      <c r="S245" s="214"/>
      <c r="T245" s="216">
        <f>SUM(T246:T254)</f>
        <v>0</v>
      </c>
      <c r="AR245" s="217" t="s">
        <v>144</v>
      </c>
      <c r="AT245" s="218" t="s">
        <v>74</v>
      </c>
      <c r="AU245" s="218" t="s">
        <v>83</v>
      </c>
      <c r="AY245" s="217" t="s">
        <v>135</v>
      </c>
      <c r="BK245" s="219">
        <f>SUM(BK246:BK254)</f>
        <v>0</v>
      </c>
    </row>
    <row r="246" s="1" customFormat="1" ht="24" customHeight="1">
      <c r="B246" s="36"/>
      <c r="C246" s="222" t="s">
        <v>455</v>
      </c>
      <c r="D246" s="222" t="s">
        <v>138</v>
      </c>
      <c r="E246" s="223" t="s">
        <v>391</v>
      </c>
      <c r="F246" s="224" t="s">
        <v>328</v>
      </c>
      <c r="G246" s="225" t="s">
        <v>329</v>
      </c>
      <c r="H246" s="226">
        <v>1</v>
      </c>
      <c r="I246" s="227"/>
      <c r="J246" s="226">
        <f>ROUND(I246*H246,3)</f>
        <v>0</v>
      </c>
      <c r="K246" s="224" t="s">
        <v>1</v>
      </c>
      <c r="L246" s="41"/>
      <c r="M246" s="228" t="s">
        <v>1</v>
      </c>
      <c r="N246" s="229" t="s">
        <v>41</v>
      </c>
      <c r="O246" s="84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32" t="s">
        <v>192</v>
      </c>
      <c r="AT246" s="232" t="s">
        <v>138</v>
      </c>
      <c r="AU246" s="232" t="s">
        <v>144</v>
      </c>
      <c r="AY246" s="15" t="s">
        <v>135</v>
      </c>
      <c r="BE246" s="233">
        <f>IF(N246="základná",J246,0)</f>
        <v>0</v>
      </c>
      <c r="BF246" s="233">
        <f>IF(N246="znížená",J246,0)</f>
        <v>0</v>
      </c>
      <c r="BG246" s="233">
        <f>IF(N246="zákl. prenesená",J246,0)</f>
        <v>0</v>
      </c>
      <c r="BH246" s="233">
        <f>IF(N246="zníž. prenesená",J246,0)</f>
        <v>0</v>
      </c>
      <c r="BI246" s="233">
        <f>IF(N246="nulová",J246,0)</f>
        <v>0</v>
      </c>
      <c r="BJ246" s="15" t="s">
        <v>144</v>
      </c>
      <c r="BK246" s="234">
        <f>ROUND(I246*H246,3)</f>
        <v>0</v>
      </c>
      <c r="BL246" s="15" t="s">
        <v>192</v>
      </c>
      <c r="BM246" s="232" t="s">
        <v>392</v>
      </c>
    </row>
    <row r="247" s="1" customFormat="1" ht="24" customHeight="1">
      <c r="B247" s="36"/>
      <c r="C247" s="222" t="s">
        <v>459</v>
      </c>
      <c r="D247" s="222" t="s">
        <v>138</v>
      </c>
      <c r="E247" s="223" t="s">
        <v>394</v>
      </c>
      <c r="F247" s="224" t="s">
        <v>395</v>
      </c>
      <c r="G247" s="225" t="s">
        <v>198</v>
      </c>
      <c r="H247" s="226">
        <v>4</v>
      </c>
      <c r="I247" s="227"/>
      <c r="J247" s="226">
        <f>ROUND(I247*H247,3)</f>
        <v>0</v>
      </c>
      <c r="K247" s="224" t="s">
        <v>142</v>
      </c>
      <c r="L247" s="41"/>
      <c r="M247" s="228" t="s">
        <v>1</v>
      </c>
      <c r="N247" s="229" t="s">
        <v>41</v>
      </c>
      <c r="O247" s="84"/>
      <c r="P247" s="230">
        <f>O247*H247</f>
        <v>0</v>
      </c>
      <c r="Q247" s="230">
        <v>0.0040299999999999997</v>
      </c>
      <c r="R247" s="230">
        <f>Q247*H247</f>
        <v>0.016119999999999999</v>
      </c>
      <c r="S247" s="230">
        <v>0</v>
      </c>
      <c r="T247" s="231">
        <f>S247*H247</f>
        <v>0</v>
      </c>
      <c r="AR247" s="232" t="s">
        <v>192</v>
      </c>
      <c r="AT247" s="232" t="s">
        <v>138</v>
      </c>
      <c r="AU247" s="232" t="s">
        <v>144</v>
      </c>
      <c r="AY247" s="15" t="s">
        <v>135</v>
      </c>
      <c r="BE247" s="233">
        <f>IF(N247="základná",J247,0)</f>
        <v>0</v>
      </c>
      <c r="BF247" s="233">
        <f>IF(N247="znížená",J247,0)</f>
        <v>0</v>
      </c>
      <c r="BG247" s="233">
        <f>IF(N247="zákl. prenesená",J247,0)</f>
        <v>0</v>
      </c>
      <c r="BH247" s="233">
        <f>IF(N247="zníž. prenesená",J247,0)</f>
        <v>0</v>
      </c>
      <c r="BI247" s="233">
        <f>IF(N247="nulová",J247,0)</f>
        <v>0</v>
      </c>
      <c r="BJ247" s="15" t="s">
        <v>144</v>
      </c>
      <c r="BK247" s="234">
        <f>ROUND(I247*H247,3)</f>
        <v>0</v>
      </c>
      <c r="BL247" s="15" t="s">
        <v>192</v>
      </c>
      <c r="BM247" s="232" t="s">
        <v>396</v>
      </c>
    </row>
    <row r="248" s="1" customFormat="1" ht="24" customHeight="1">
      <c r="B248" s="36"/>
      <c r="C248" s="222" t="s">
        <v>463</v>
      </c>
      <c r="D248" s="222" t="s">
        <v>138</v>
      </c>
      <c r="E248" s="223" t="s">
        <v>398</v>
      </c>
      <c r="F248" s="224" t="s">
        <v>399</v>
      </c>
      <c r="G248" s="225" t="s">
        <v>152</v>
      </c>
      <c r="H248" s="226">
        <v>10</v>
      </c>
      <c r="I248" s="227"/>
      <c r="J248" s="226">
        <f>ROUND(I248*H248,3)</f>
        <v>0</v>
      </c>
      <c r="K248" s="224" t="s">
        <v>142</v>
      </c>
      <c r="L248" s="41"/>
      <c r="M248" s="228" t="s">
        <v>1</v>
      </c>
      <c r="N248" s="229" t="s">
        <v>41</v>
      </c>
      <c r="O248" s="84"/>
      <c r="P248" s="230">
        <f>O248*H248</f>
        <v>0</v>
      </c>
      <c r="Q248" s="230">
        <v>0.00050000000000000001</v>
      </c>
      <c r="R248" s="230">
        <f>Q248*H248</f>
        <v>0.0050000000000000001</v>
      </c>
      <c r="S248" s="230">
        <v>0</v>
      </c>
      <c r="T248" s="231">
        <f>S248*H248</f>
        <v>0</v>
      </c>
      <c r="AR248" s="232" t="s">
        <v>192</v>
      </c>
      <c r="AT248" s="232" t="s">
        <v>138</v>
      </c>
      <c r="AU248" s="232" t="s">
        <v>144</v>
      </c>
      <c r="AY248" s="15" t="s">
        <v>135</v>
      </c>
      <c r="BE248" s="233">
        <f>IF(N248="základná",J248,0)</f>
        <v>0</v>
      </c>
      <c r="BF248" s="233">
        <f>IF(N248="znížená",J248,0)</f>
        <v>0</v>
      </c>
      <c r="BG248" s="233">
        <f>IF(N248="zákl. prenesená",J248,0)</f>
        <v>0</v>
      </c>
      <c r="BH248" s="233">
        <f>IF(N248="zníž. prenesená",J248,0)</f>
        <v>0</v>
      </c>
      <c r="BI248" s="233">
        <f>IF(N248="nulová",J248,0)</f>
        <v>0</v>
      </c>
      <c r="BJ248" s="15" t="s">
        <v>144</v>
      </c>
      <c r="BK248" s="234">
        <f>ROUND(I248*H248,3)</f>
        <v>0</v>
      </c>
      <c r="BL248" s="15" t="s">
        <v>192</v>
      </c>
      <c r="BM248" s="232" t="s">
        <v>400</v>
      </c>
    </row>
    <row r="249" s="1" customFormat="1" ht="16.5" customHeight="1">
      <c r="B249" s="36"/>
      <c r="C249" s="222" t="s">
        <v>467</v>
      </c>
      <c r="D249" s="222" t="s">
        <v>138</v>
      </c>
      <c r="E249" s="223" t="s">
        <v>402</v>
      </c>
      <c r="F249" s="224" t="s">
        <v>403</v>
      </c>
      <c r="G249" s="225" t="s">
        <v>181</v>
      </c>
      <c r="H249" s="226">
        <v>5</v>
      </c>
      <c r="I249" s="227"/>
      <c r="J249" s="226">
        <f>ROUND(I249*H249,3)</f>
        <v>0</v>
      </c>
      <c r="K249" s="224" t="s">
        <v>142</v>
      </c>
      <c r="L249" s="41"/>
      <c r="M249" s="228" t="s">
        <v>1</v>
      </c>
      <c r="N249" s="229" t="s">
        <v>41</v>
      </c>
      <c r="O249" s="84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AR249" s="232" t="s">
        <v>192</v>
      </c>
      <c r="AT249" s="232" t="s">
        <v>138</v>
      </c>
      <c r="AU249" s="232" t="s">
        <v>144</v>
      </c>
      <c r="AY249" s="15" t="s">
        <v>135</v>
      </c>
      <c r="BE249" s="233">
        <f>IF(N249="základná",J249,0)</f>
        <v>0</v>
      </c>
      <c r="BF249" s="233">
        <f>IF(N249="znížená",J249,0)</f>
        <v>0</v>
      </c>
      <c r="BG249" s="233">
        <f>IF(N249="zákl. prenesená",J249,0)</f>
        <v>0</v>
      </c>
      <c r="BH249" s="233">
        <f>IF(N249="zníž. prenesená",J249,0)</f>
        <v>0</v>
      </c>
      <c r="BI249" s="233">
        <f>IF(N249="nulová",J249,0)</f>
        <v>0</v>
      </c>
      <c r="BJ249" s="15" t="s">
        <v>144</v>
      </c>
      <c r="BK249" s="234">
        <f>ROUND(I249*H249,3)</f>
        <v>0</v>
      </c>
      <c r="BL249" s="15" t="s">
        <v>192</v>
      </c>
      <c r="BM249" s="232" t="s">
        <v>404</v>
      </c>
    </row>
    <row r="250" s="1" customFormat="1" ht="24" customHeight="1">
      <c r="B250" s="36"/>
      <c r="C250" s="222" t="s">
        <v>471</v>
      </c>
      <c r="D250" s="222" t="s">
        <v>138</v>
      </c>
      <c r="E250" s="223" t="s">
        <v>406</v>
      </c>
      <c r="F250" s="224" t="s">
        <v>407</v>
      </c>
      <c r="G250" s="225" t="s">
        <v>181</v>
      </c>
      <c r="H250" s="226">
        <v>4</v>
      </c>
      <c r="I250" s="227"/>
      <c r="J250" s="226">
        <f>ROUND(I250*H250,3)</f>
        <v>0</v>
      </c>
      <c r="K250" s="224" t="s">
        <v>142</v>
      </c>
      <c r="L250" s="41"/>
      <c r="M250" s="228" t="s">
        <v>1</v>
      </c>
      <c r="N250" s="229" t="s">
        <v>41</v>
      </c>
      <c r="O250" s="84"/>
      <c r="P250" s="230">
        <f>O250*H250</f>
        <v>0</v>
      </c>
      <c r="Q250" s="230">
        <v>0.001</v>
      </c>
      <c r="R250" s="230">
        <f>Q250*H250</f>
        <v>0.0040000000000000001</v>
      </c>
      <c r="S250" s="230">
        <v>0</v>
      </c>
      <c r="T250" s="231">
        <f>S250*H250</f>
        <v>0</v>
      </c>
      <c r="AR250" s="232" t="s">
        <v>192</v>
      </c>
      <c r="AT250" s="232" t="s">
        <v>138</v>
      </c>
      <c r="AU250" s="232" t="s">
        <v>144</v>
      </c>
      <c r="AY250" s="15" t="s">
        <v>135</v>
      </c>
      <c r="BE250" s="233">
        <f>IF(N250="základná",J250,0)</f>
        <v>0</v>
      </c>
      <c r="BF250" s="233">
        <f>IF(N250="znížená",J250,0)</f>
        <v>0</v>
      </c>
      <c r="BG250" s="233">
        <f>IF(N250="zákl. prenesená",J250,0)</f>
        <v>0</v>
      </c>
      <c r="BH250" s="233">
        <f>IF(N250="zníž. prenesená",J250,0)</f>
        <v>0</v>
      </c>
      <c r="BI250" s="233">
        <f>IF(N250="nulová",J250,0)</f>
        <v>0</v>
      </c>
      <c r="BJ250" s="15" t="s">
        <v>144</v>
      </c>
      <c r="BK250" s="234">
        <f>ROUND(I250*H250,3)</f>
        <v>0</v>
      </c>
      <c r="BL250" s="15" t="s">
        <v>192</v>
      </c>
      <c r="BM250" s="232" t="s">
        <v>408</v>
      </c>
    </row>
    <row r="251" s="1" customFormat="1" ht="24" customHeight="1">
      <c r="B251" s="36"/>
      <c r="C251" s="247" t="s">
        <v>475</v>
      </c>
      <c r="D251" s="247" t="s">
        <v>184</v>
      </c>
      <c r="E251" s="248" t="s">
        <v>410</v>
      </c>
      <c r="F251" s="249" t="s">
        <v>411</v>
      </c>
      <c r="G251" s="250" t="s">
        <v>181</v>
      </c>
      <c r="H251" s="251">
        <v>4</v>
      </c>
      <c r="I251" s="252"/>
      <c r="J251" s="251">
        <f>ROUND(I251*H251,3)</f>
        <v>0</v>
      </c>
      <c r="K251" s="249" t="s">
        <v>142</v>
      </c>
      <c r="L251" s="253"/>
      <c r="M251" s="254" t="s">
        <v>1</v>
      </c>
      <c r="N251" s="255" t="s">
        <v>41</v>
      </c>
      <c r="O251" s="84"/>
      <c r="P251" s="230">
        <f>O251*H251</f>
        <v>0</v>
      </c>
      <c r="Q251" s="230">
        <v>8.0000000000000007E-05</v>
      </c>
      <c r="R251" s="230">
        <f>Q251*H251</f>
        <v>0.00032000000000000003</v>
      </c>
      <c r="S251" s="230">
        <v>0</v>
      </c>
      <c r="T251" s="231">
        <f>S251*H251</f>
        <v>0</v>
      </c>
      <c r="AR251" s="232" t="s">
        <v>283</v>
      </c>
      <c r="AT251" s="232" t="s">
        <v>184</v>
      </c>
      <c r="AU251" s="232" t="s">
        <v>144</v>
      </c>
      <c r="AY251" s="15" t="s">
        <v>135</v>
      </c>
      <c r="BE251" s="233">
        <f>IF(N251="základná",J251,0)</f>
        <v>0</v>
      </c>
      <c r="BF251" s="233">
        <f>IF(N251="znížená",J251,0)</f>
        <v>0</v>
      </c>
      <c r="BG251" s="233">
        <f>IF(N251="zákl. prenesená",J251,0)</f>
        <v>0</v>
      </c>
      <c r="BH251" s="233">
        <f>IF(N251="zníž. prenesená",J251,0)</f>
        <v>0</v>
      </c>
      <c r="BI251" s="233">
        <f>IF(N251="nulová",J251,0)</f>
        <v>0</v>
      </c>
      <c r="BJ251" s="15" t="s">
        <v>144</v>
      </c>
      <c r="BK251" s="234">
        <f>ROUND(I251*H251,3)</f>
        <v>0</v>
      </c>
      <c r="BL251" s="15" t="s">
        <v>192</v>
      </c>
      <c r="BM251" s="232" t="s">
        <v>412</v>
      </c>
    </row>
    <row r="252" s="1" customFormat="1" ht="16.5" customHeight="1">
      <c r="B252" s="36"/>
      <c r="C252" s="222" t="s">
        <v>479</v>
      </c>
      <c r="D252" s="222" t="s">
        <v>138</v>
      </c>
      <c r="E252" s="223" t="s">
        <v>414</v>
      </c>
      <c r="F252" s="224" t="s">
        <v>415</v>
      </c>
      <c r="G252" s="225" t="s">
        <v>152</v>
      </c>
      <c r="H252" s="226">
        <v>10</v>
      </c>
      <c r="I252" s="227"/>
      <c r="J252" s="226">
        <f>ROUND(I252*H252,3)</f>
        <v>0</v>
      </c>
      <c r="K252" s="224" t="s">
        <v>142</v>
      </c>
      <c r="L252" s="41"/>
      <c r="M252" s="228" t="s">
        <v>1</v>
      </c>
      <c r="N252" s="229" t="s">
        <v>41</v>
      </c>
      <c r="O252" s="84"/>
      <c r="P252" s="230">
        <f>O252*H252</f>
        <v>0</v>
      </c>
      <c r="Q252" s="230">
        <v>0.00018000000000000001</v>
      </c>
      <c r="R252" s="230">
        <f>Q252*H252</f>
        <v>0.0018000000000000002</v>
      </c>
      <c r="S252" s="230">
        <v>0</v>
      </c>
      <c r="T252" s="231">
        <f>S252*H252</f>
        <v>0</v>
      </c>
      <c r="AR252" s="232" t="s">
        <v>192</v>
      </c>
      <c r="AT252" s="232" t="s">
        <v>138</v>
      </c>
      <c r="AU252" s="232" t="s">
        <v>144</v>
      </c>
      <c r="AY252" s="15" t="s">
        <v>135</v>
      </c>
      <c r="BE252" s="233">
        <f>IF(N252="základná",J252,0)</f>
        <v>0</v>
      </c>
      <c r="BF252" s="233">
        <f>IF(N252="znížená",J252,0)</f>
        <v>0</v>
      </c>
      <c r="BG252" s="233">
        <f>IF(N252="zákl. prenesená",J252,0)</f>
        <v>0</v>
      </c>
      <c r="BH252" s="233">
        <f>IF(N252="zníž. prenesená",J252,0)</f>
        <v>0</v>
      </c>
      <c r="BI252" s="233">
        <f>IF(N252="nulová",J252,0)</f>
        <v>0</v>
      </c>
      <c r="BJ252" s="15" t="s">
        <v>144</v>
      </c>
      <c r="BK252" s="234">
        <f>ROUND(I252*H252,3)</f>
        <v>0</v>
      </c>
      <c r="BL252" s="15" t="s">
        <v>192</v>
      </c>
      <c r="BM252" s="232" t="s">
        <v>416</v>
      </c>
    </row>
    <row r="253" s="1" customFormat="1" ht="24" customHeight="1">
      <c r="B253" s="36"/>
      <c r="C253" s="222" t="s">
        <v>483</v>
      </c>
      <c r="D253" s="222" t="s">
        <v>138</v>
      </c>
      <c r="E253" s="223" t="s">
        <v>418</v>
      </c>
      <c r="F253" s="224" t="s">
        <v>419</v>
      </c>
      <c r="G253" s="225" t="s">
        <v>152</v>
      </c>
      <c r="H253" s="226">
        <v>10</v>
      </c>
      <c r="I253" s="227"/>
      <c r="J253" s="226">
        <f>ROUND(I253*H253,3)</f>
        <v>0</v>
      </c>
      <c r="K253" s="224" t="s">
        <v>142</v>
      </c>
      <c r="L253" s="41"/>
      <c r="M253" s="228" t="s">
        <v>1</v>
      </c>
      <c r="N253" s="229" t="s">
        <v>41</v>
      </c>
      <c r="O253" s="84"/>
      <c r="P253" s="230">
        <f>O253*H253</f>
        <v>0</v>
      </c>
      <c r="Q253" s="230">
        <v>1.0000000000000001E-05</v>
      </c>
      <c r="R253" s="230">
        <f>Q253*H253</f>
        <v>0.00010000000000000001</v>
      </c>
      <c r="S253" s="230">
        <v>0</v>
      </c>
      <c r="T253" s="231">
        <f>S253*H253</f>
        <v>0</v>
      </c>
      <c r="AR253" s="232" t="s">
        <v>192</v>
      </c>
      <c r="AT253" s="232" t="s">
        <v>138</v>
      </c>
      <c r="AU253" s="232" t="s">
        <v>144</v>
      </c>
      <c r="AY253" s="15" t="s">
        <v>135</v>
      </c>
      <c r="BE253" s="233">
        <f>IF(N253="základná",J253,0)</f>
        <v>0</v>
      </c>
      <c r="BF253" s="233">
        <f>IF(N253="znížená",J253,0)</f>
        <v>0</v>
      </c>
      <c r="BG253" s="233">
        <f>IF(N253="zákl. prenesená",J253,0)</f>
        <v>0</v>
      </c>
      <c r="BH253" s="233">
        <f>IF(N253="zníž. prenesená",J253,0)</f>
        <v>0</v>
      </c>
      <c r="BI253" s="233">
        <f>IF(N253="nulová",J253,0)</f>
        <v>0</v>
      </c>
      <c r="BJ253" s="15" t="s">
        <v>144</v>
      </c>
      <c r="BK253" s="234">
        <f>ROUND(I253*H253,3)</f>
        <v>0</v>
      </c>
      <c r="BL253" s="15" t="s">
        <v>192</v>
      </c>
      <c r="BM253" s="232" t="s">
        <v>420</v>
      </c>
    </row>
    <row r="254" s="1" customFormat="1" ht="24" customHeight="1">
      <c r="B254" s="36"/>
      <c r="C254" s="222" t="s">
        <v>487</v>
      </c>
      <c r="D254" s="222" t="s">
        <v>138</v>
      </c>
      <c r="E254" s="223" t="s">
        <v>422</v>
      </c>
      <c r="F254" s="224" t="s">
        <v>423</v>
      </c>
      <c r="G254" s="225" t="s">
        <v>259</v>
      </c>
      <c r="H254" s="226">
        <v>0.027</v>
      </c>
      <c r="I254" s="227"/>
      <c r="J254" s="226">
        <f>ROUND(I254*H254,3)</f>
        <v>0</v>
      </c>
      <c r="K254" s="224" t="s">
        <v>142</v>
      </c>
      <c r="L254" s="41"/>
      <c r="M254" s="228" t="s">
        <v>1</v>
      </c>
      <c r="N254" s="229" t="s">
        <v>41</v>
      </c>
      <c r="O254" s="84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32" t="s">
        <v>192</v>
      </c>
      <c r="AT254" s="232" t="s">
        <v>138</v>
      </c>
      <c r="AU254" s="232" t="s">
        <v>144</v>
      </c>
      <c r="AY254" s="15" t="s">
        <v>135</v>
      </c>
      <c r="BE254" s="233">
        <f>IF(N254="základná",J254,0)</f>
        <v>0</v>
      </c>
      <c r="BF254" s="233">
        <f>IF(N254="znížená",J254,0)</f>
        <v>0</v>
      </c>
      <c r="BG254" s="233">
        <f>IF(N254="zákl. prenesená",J254,0)</f>
        <v>0</v>
      </c>
      <c r="BH254" s="233">
        <f>IF(N254="zníž. prenesená",J254,0)</f>
        <v>0</v>
      </c>
      <c r="BI254" s="233">
        <f>IF(N254="nulová",J254,0)</f>
        <v>0</v>
      </c>
      <c r="BJ254" s="15" t="s">
        <v>144</v>
      </c>
      <c r="BK254" s="234">
        <f>ROUND(I254*H254,3)</f>
        <v>0</v>
      </c>
      <c r="BL254" s="15" t="s">
        <v>192</v>
      </c>
      <c r="BM254" s="232" t="s">
        <v>424</v>
      </c>
    </row>
    <row r="255" s="11" customFormat="1" ht="22.8" customHeight="1">
      <c r="B255" s="206"/>
      <c r="C255" s="207"/>
      <c r="D255" s="208" t="s">
        <v>74</v>
      </c>
      <c r="E255" s="220" t="s">
        <v>425</v>
      </c>
      <c r="F255" s="220" t="s">
        <v>426</v>
      </c>
      <c r="G255" s="207"/>
      <c r="H255" s="207"/>
      <c r="I255" s="210"/>
      <c r="J255" s="221">
        <f>BK255</f>
        <v>0</v>
      </c>
      <c r="K255" s="207"/>
      <c r="L255" s="212"/>
      <c r="M255" s="213"/>
      <c r="N255" s="214"/>
      <c r="O255" s="214"/>
      <c r="P255" s="215">
        <f>SUM(P256:P276)</f>
        <v>0</v>
      </c>
      <c r="Q255" s="214"/>
      <c r="R255" s="215">
        <f>SUM(R256:R276)</f>
        <v>0.056469999999999999</v>
      </c>
      <c r="S255" s="214"/>
      <c r="T255" s="216">
        <f>SUM(T256:T276)</f>
        <v>0</v>
      </c>
      <c r="AR255" s="217" t="s">
        <v>144</v>
      </c>
      <c r="AT255" s="218" t="s">
        <v>74</v>
      </c>
      <c r="AU255" s="218" t="s">
        <v>83</v>
      </c>
      <c r="AY255" s="217" t="s">
        <v>135</v>
      </c>
      <c r="BK255" s="219">
        <f>SUM(BK256:BK276)</f>
        <v>0</v>
      </c>
    </row>
    <row r="256" s="1" customFormat="1" ht="24" customHeight="1">
      <c r="B256" s="36"/>
      <c r="C256" s="222" t="s">
        <v>491</v>
      </c>
      <c r="D256" s="222" t="s">
        <v>138</v>
      </c>
      <c r="E256" s="223" t="s">
        <v>428</v>
      </c>
      <c r="F256" s="224" t="s">
        <v>429</v>
      </c>
      <c r="G256" s="225" t="s">
        <v>198</v>
      </c>
      <c r="H256" s="226">
        <v>1</v>
      </c>
      <c r="I256" s="227"/>
      <c r="J256" s="226">
        <f>ROUND(I256*H256,3)</f>
        <v>0</v>
      </c>
      <c r="K256" s="224" t="s">
        <v>142</v>
      </c>
      <c r="L256" s="41"/>
      <c r="M256" s="228" t="s">
        <v>1</v>
      </c>
      <c r="N256" s="229" t="s">
        <v>41</v>
      </c>
      <c r="O256" s="84"/>
      <c r="P256" s="230">
        <f>O256*H256</f>
        <v>0</v>
      </c>
      <c r="Q256" s="230">
        <v>0.00027</v>
      </c>
      <c r="R256" s="230">
        <f>Q256*H256</f>
        <v>0.00027</v>
      </c>
      <c r="S256" s="230">
        <v>0</v>
      </c>
      <c r="T256" s="231">
        <f>S256*H256</f>
        <v>0</v>
      </c>
      <c r="AR256" s="232" t="s">
        <v>192</v>
      </c>
      <c r="AT256" s="232" t="s">
        <v>138</v>
      </c>
      <c r="AU256" s="232" t="s">
        <v>144</v>
      </c>
      <c r="AY256" s="15" t="s">
        <v>135</v>
      </c>
      <c r="BE256" s="233">
        <f>IF(N256="základná",J256,0)</f>
        <v>0</v>
      </c>
      <c r="BF256" s="233">
        <f>IF(N256="znížená",J256,0)</f>
        <v>0</v>
      </c>
      <c r="BG256" s="233">
        <f>IF(N256="zákl. prenesená",J256,0)</f>
        <v>0</v>
      </c>
      <c r="BH256" s="233">
        <f>IF(N256="zníž. prenesená",J256,0)</f>
        <v>0</v>
      </c>
      <c r="BI256" s="233">
        <f>IF(N256="nulová",J256,0)</f>
        <v>0</v>
      </c>
      <c r="BJ256" s="15" t="s">
        <v>144</v>
      </c>
      <c r="BK256" s="234">
        <f>ROUND(I256*H256,3)</f>
        <v>0</v>
      </c>
      <c r="BL256" s="15" t="s">
        <v>192</v>
      </c>
      <c r="BM256" s="232" t="s">
        <v>430</v>
      </c>
    </row>
    <row r="257" s="1" customFormat="1" ht="24" customHeight="1">
      <c r="B257" s="36"/>
      <c r="C257" s="247" t="s">
        <v>495</v>
      </c>
      <c r="D257" s="247" t="s">
        <v>184</v>
      </c>
      <c r="E257" s="248" t="s">
        <v>432</v>
      </c>
      <c r="F257" s="249" t="s">
        <v>433</v>
      </c>
      <c r="G257" s="250" t="s">
        <v>181</v>
      </c>
      <c r="H257" s="251">
        <v>1</v>
      </c>
      <c r="I257" s="252"/>
      <c r="J257" s="251">
        <f>ROUND(I257*H257,3)</f>
        <v>0</v>
      </c>
      <c r="K257" s="249" t="s">
        <v>142</v>
      </c>
      <c r="L257" s="253"/>
      <c r="M257" s="254" t="s">
        <v>1</v>
      </c>
      <c r="N257" s="255" t="s">
        <v>41</v>
      </c>
      <c r="O257" s="84"/>
      <c r="P257" s="230">
        <f>O257*H257</f>
        <v>0</v>
      </c>
      <c r="Q257" s="230">
        <v>0.025499999999999998</v>
      </c>
      <c r="R257" s="230">
        <f>Q257*H257</f>
        <v>0.025499999999999998</v>
      </c>
      <c r="S257" s="230">
        <v>0</v>
      </c>
      <c r="T257" s="231">
        <f>S257*H257</f>
        <v>0</v>
      </c>
      <c r="AR257" s="232" t="s">
        <v>283</v>
      </c>
      <c r="AT257" s="232" t="s">
        <v>184</v>
      </c>
      <c r="AU257" s="232" t="s">
        <v>144</v>
      </c>
      <c r="AY257" s="15" t="s">
        <v>135</v>
      </c>
      <c r="BE257" s="233">
        <f>IF(N257="základná",J257,0)</f>
        <v>0</v>
      </c>
      <c r="BF257" s="233">
        <f>IF(N257="znížená",J257,0)</f>
        <v>0</v>
      </c>
      <c r="BG257" s="233">
        <f>IF(N257="zákl. prenesená",J257,0)</f>
        <v>0</v>
      </c>
      <c r="BH257" s="233">
        <f>IF(N257="zníž. prenesená",J257,0)</f>
        <v>0</v>
      </c>
      <c r="BI257" s="233">
        <f>IF(N257="nulová",J257,0)</f>
        <v>0</v>
      </c>
      <c r="BJ257" s="15" t="s">
        <v>144</v>
      </c>
      <c r="BK257" s="234">
        <f>ROUND(I257*H257,3)</f>
        <v>0</v>
      </c>
      <c r="BL257" s="15" t="s">
        <v>192</v>
      </c>
      <c r="BM257" s="232" t="s">
        <v>434</v>
      </c>
    </row>
    <row r="258" s="1" customFormat="1" ht="24" customHeight="1">
      <c r="B258" s="36"/>
      <c r="C258" s="222" t="s">
        <v>499</v>
      </c>
      <c r="D258" s="222" t="s">
        <v>138</v>
      </c>
      <c r="E258" s="223" t="s">
        <v>436</v>
      </c>
      <c r="F258" s="224" t="s">
        <v>437</v>
      </c>
      <c r="G258" s="225" t="s">
        <v>181</v>
      </c>
      <c r="H258" s="226">
        <v>1</v>
      </c>
      <c r="I258" s="227"/>
      <c r="J258" s="226">
        <f>ROUND(I258*H258,3)</f>
        <v>0</v>
      </c>
      <c r="K258" s="224" t="s">
        <v>142</v>
      </c>
      <c r="L258" s="41"/>
      <c r="M258" s="228" t="s">
        <v>1</v>
      </c>
      <c r="N258" s="229" t="s">
        <v>41</v>
      </c>
      <c r="O258" s="84"/>
      <c r="P258" s="230">
        <f>O258*H258</f>
        <v>0</v>
      </c>
      <c r="Q258" s="230">
        <v>0.00027</v>
      </c>
      <c r="R258" s="230">
        <f>Q258*H258</f>
        <v>0.00027</v>
      </c>
      <c r="S258" s="230">
        <v>0</v>
      </c>
      <c r="T258" s="231">
        <f>S258*H258</f>
        <v>0</v>
      </c>
      <c r="AR258" s="232" t="s">
        <v>192</v>
      </c>
      <c r="AT258" s="232" t="s">
        <v>138</v>
      </c>
      <c r="AU258" s="232" t="s">
        <v>144</v>
      </c>
      <c r="AY258" s="15" t="s">
        <v>135</v>
      </c>
      <c r="BE258" s="233">
        <f>IF(N258="základná",J258,0)</f>
        <v>0</v>
      </c>
      <c r="BF258" s="233">
        <f>IF(N258="znížená",J258,0)</f>
        <v>0</v>
      </c>
      <c r="BG258" s="233">
        <f>IF(N258="zákl. prenesená",J258,0)</f>
        <v>0</v>
      </c>
      <c r="BH258" s="233">
        <f>IF(N258="zníž. prenesená",J258,0)</f>
        <v>0</v>
      </c>
      <c r="BI258" s="233">
        <f>IF(N258="nulová",J258,0)</f>
        <v>0</v>
      </c>
      <c r="BJ258" s="15" t="s">
        <v>144</v>
      </c>
      <c r="BK258" s="234">
        <f>ROUND(I258*H258,3)</f>
        <v>0</v>
      </c>
      <c r="BL258" s="15" t="s">
        <v>192</v>
      </c>
      <c r="BM258" s="232" t="s">
        <v>438</v>
      </c>
    </row>
    <row r="259" s="1" customFormat="1" ht="24" customHeight="1">
      <c r="B259" s="36"/>
      <c r="C259" s="247" t="s">
        <v>503</v>
      </c>
      <c r="D259" s="247" t="s">
        <v>184</v>
      </c>
      <c r="E259" s="248" t="s">
        <v>440</v>
      </c>
      <c r="F259" s="249" t="s">
        <v>441</v>
      </c>
      <c r="G259" s="250" t="s">
        <v>181</v>
      </c>
      <c r="H259" s="251">
        <v>1</v>
      </c>
      <c r="I259" s="252"/>
      <c r="J259" s="251">
        <f>ROUND(I259*H259,3)</f>
        <v>0</v>
      </c>
      <c r="K259" s="249" t="s">
        <v>1</v>
      </c>
      <c r="L259" s="253"/>
      <c r="M259" s="254" t="s">
        <v>1</v>
      </c>
      <c r="N259" s="255" t="s">
        <v>41</v>
      </c>
      <c r="O259" s="84"/>
      <c r="P259" s="230">
        <f>O259*H259</f>
        <v>0</v>
      </c>
      <c r="Q259" s="230">
        <v>0.013100000000000001</v>
      </c>
      <c r="R259" s="230">
        <f>Q259*H259</f>
        <v>0.013100000000000001</v>
      </c>
      <c r="S259" s="230">
        <v>0</v>
      </c>
      <c r="T259" s="231">
        <f>S259*H259</f>
        <v>0</v>
      </c>
      <c r="AR259" s="232" t="s">
        <v>283</v>
      </c>
      <c r="AT259" s="232" t="s">
        <v>184</v>
      </c>
      <c r="AU259" s="232" t="s">
        <v>144</v>
      </c>
      <c r="AY259" s="15" t="s">
        <v>135</v>
      </c>
      <c r="BE259" s="233">
        <f>IF(N259="základná",J259,0)</f>
        <v>0</v>
      </c>
      <c r="BF259" s="233">
        <f>IF(N259="znížená",J259,0)</f>
        <v>0</v>
      </c>
      <c r="BG259" s="233">
        <f>IF(N259="zákl. prenesená",J259,0)</f>
        <v>0</v>
      </c>
      <c r="BH259" s="233">
        <f>IF(N259="zníž. prenesená",J259,0)</f>
        <v>0</v>
      </c>
      <c r="BI259" s="233">
        <f>IF(N259="nulová",J259,0)</f>
        <v>0</v>
      </c>
      <c r="BJ259" s="15" t="s">
        <v>144</v>
      </c>
      <c r="BK259" s="234">
        <f>ROUND(I259*H259,3)</f>
        <v>0</v>
      </c>
      <c r="BL259" s="15" t="s">
        <v>192</v>
      </c>
      <c r="BM259" s="232" t="s">
        <v>442</v>
      </c>
    </row>
    <row r="260" s="1" customFormat="1" ht="24" customHeight="1">
      <c r="B260" s="36"/>
      <c r="C260" s="222" t="s">
        <v>507</v>
      </c>
      <c r="D260" s="222" t="s">
        <v>138</v>
      </c>
      <c r="E260" s="223" t="s">
        <v>444</v>
      </c>
      <c r="F260" s="224" t="s">
        <v>445</v>
      </c>
      <c r="G260" s="225" t="s">
        <v>198</v>
      </c>
      <c r="H260" s="226">
        <v>1</v>
      </c>
      <c r="I260" s="227"/>
      <c r="J260" s="226">
        <f>ROUND(I260*H260,3)</f>
        <v>0</v>
      </c>
      <c r="K260" s="224" t="s">
        <v>142</v>
      </c>
      <c r="L260" s="41"/>
      <c r="M260" s="228" t="s">
        <v>1</v>
      </c>
      <c r="N260" s="229" t="s">
        <v>41</v>
      </c>
      <c r="O260" s="84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32" t="s">
        <v>192</v>
      </c>
      <c r="AT260" s="232" t="s">
        <v>138</v>
      </c>
      <c r="AU260" s="232" t="s">
        <v>144</v>
      </c>
      <c r="AY260" s="15" t="s">
        <v>135</v>
      </c>
      <c r="BE260" s="233">
        <f>IF(N260="základná",J260,0)</f>
        <v>0</v>
      </c>
      <c r="BF260" s="233">
        <f>IF(N260="znížená",J260,0)</f>
        <v>0</v>
      </c>
      <c r="BG260" s="233">
        <f>IF(N260="zákl. prenesená",J260,0)</f>
        <v>0</v>
      </c>
      <c r="BH260" s="233">
        <f>IF(N260="zníž. prenesená",J260,0)</f>
        <v>0</v>
      </c>
      <c r="BI260" s="233">
        <f>IF(N260="nulová",J260,0)</f>
        <v>0</v>
      </c>
      <c r="BJ260" s="15" t="s">
        <v>144</v>
      </c>
      <c r="BK260" s="234">
        <f>ROUND(I260*H260,3)</f>
        <v>0</v>
      </c>
      <c r="BL260" s="15" t="s">
        <v>192</v>
      </c>
      <c r="BM260" s="232" t="s">
        <v>446</v>
      </c>
    </row>
    <row r="261" s="1" customFormat="1" ht="24" customHeight="1">
      <c r="B261" s="36"/>
      <c r="C261" s="247" t="s">
        <v>513</v>
      </c>
      <c r="D261" s="247" t="s">
        <v>184</v>
      </c>
      <c r="E261" s="248" t="s">
        <v>448</v>
      </c>
      <c r="F261" s="249" t="s">
        <v>449</v>
      </c>
      <c r="G261" s="250" t="s">
        <v>181</v>
      </c>
      <c r="H261" s="251">
        <v>1</v>
      </c>
      <c r="I261" s="252"/>
      <c r="J261" s="251">
        <f>ROUND(I261*H261,3)</f>
        <v>0</v>
      </c>
      <c r="K261" s="249" t="s">
        <v>142</v>
      </c>
      <c r="L261" s="253"/>
      <c r="M261" s="254" t="s">
        <v>1</v>
      </c>
      <c r="N261" s="255" t="s">
        <v>41</v>
      </c>
      <c r="O261" s="84"/>
      <c r="P261" s="230">
        <f>O261*H261</f>
        <v>0</v>
      </c>
      <c r="Q261" s="230">
        <v>0.001</v>
      </c>
      <c r="R261" s="230">
        <f>Q261*H261</f>
        <v>0.001</v>
      </c>
      <c r="S261" s="230">
        <v>0</v>
      </c>
      <c r="T261" s="231">
        <f>S261*H261</f>
        <v>0</v>
      </c>
      <c r="AR261" s="232" t="s">
        <v>283</v>
      </c>
      <c r="AT261" s="232" t="s">
        <v>184</v>
      </c>
      <c r="AU261" s="232" t="s">
        <v>144</v>
      </c>
      <c r="AY261" s="15" t="s">
        <v>135</v>
      </c>
      <c r="BE261" s="233">
        <f>IF(N261="základná",J261,0)</f>
        <v>0</v>
      </c>
      <c r="BF261" s="233">
        <f>IF(N261="znížená",J261,0)</f>
        <v>0</v>
      </c>
      <c r="BG261" s="233">
        <f>IF(N261="zákl. prenesená",J261,0)</f>
        <v>0</v>
      </c>
      <c r="BH261" s="233">
        <f>IF(N261="zníž. prenesená",J261,0)</f>
        <v>0</v>
      </c>
      <c r="BI261" s="233">
        <f>IF(N261="nulová",J261,0)</f>
        <v>0</v>
      </c>
      <c r="BJ261" s="15" t="s">
        <v>144</v>
      </c>
      <c r="BK261" s="234">
        <f>ROUND(I261*H261,3)</f>
        <v>0</v>
      </c>
      <c r="BL261" s="15" t="s">
        <v>192</v>
      </c>
      <c r="BM261" s="232" t="s">
        <v>450</v>
      </c>
    </row>
    <row r="262" s="1" customFormat="1" ht="16.5" customHeight="1">
      <c r="B262" s="36"/>
      <c r="C262" s="222" t="s">
        <v>517</v>
      </c>
      <c r="D262" s="222" t="s">
        <v>138</v>
      </c>
      <c r="E262" s="223" t="s">
        <v>452</v>
      </c>
      <c r="F262" s="224" t="s">
        <v>453</v>
      </c>
      <c r="G262" s="225" t="s">
        <v>198</v>
      </c>
      <c r="H262" s="226">
        <v>5</v>
      </c>
      <c r="I262" s="227"/>
      <c r="J262" s="226">
        <f>ROUND(I262*H262,3)</f>
        <v>0</v>
      </c>
      <c r="K262" s="224" t="s">
        <v>142</v>
      </c>
      <c r="L262" s="41"/>
      <c r="M262" s="228" t="s">
        <v>1</v>
      </c>
      <c r="N262" s="229" t="s">
        <v>41</v>
      </c>
      <c r="O262" s="84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32" t="s">
        <v>192</v>
      </c>
      <c r="AT262" s="232" t="s">
        <v>138</v>
      </c>
      <c r="AU262" s="232" t="s">
        <v>144</v>
      </c>
      <c r="AY262" s="15" t="s">
        <v>135</v>
      </c>
      <c r="BE262" s="233">
        <f>IF(N262="základná",J262,0)</f>
        <v>0</v>
      </c>
      <c r="BF262" s="233">
        <f>IF(N262="znížená",J262,0)</f>
        <v>0</v>
      </c>
      <c r="BG262" s="233">
        <f>IF(N262="zákl. prenesená",J262,0)</f>
        <v>0</v>
      </c>
      <c r="BH262" s="233">
        <f>IF(N262="zníž. prenesená",J262,0)</f>
        <v>0</v>
      </c>
      <c r="BI262" s="233">
        <f>IF(N262="nulová",J262,0)</f>
        <v>0</v>
      </c>
      <c r="BJ262" s="15" t="s">
        <v>144</v>
      </c>
      <c r="BK262" s="234">
        <f>ROUND(I262*H262,3)</f>
        <v>0</v>
      </c>
      <c r="BL262" s="15" t="s">
        <v>192</v>
      </c>
      <c r="BM262" s="232" t="s">
        <v>454</v>
      </c>
    </row>
    <row r="263" s="1" customFormat="1" ht="16.5" customHeight="1">
      <c r="B263" s="36"/>
      <c r="C263" s="247" t="s">
        <v>523</v>
      </c>
      <c r="D263" s="247" t="s">
        <v>184</v>
      </c>
      <c r="E263" s="248" t="s">
        <v>456</v>
      </c>
      <c r="F263" s="249" t="s">
        <v>457</v>
      </c>
      <c r="G263" s="250" t="s">
        <v>181</v>
      </c>
      <c r="H263" s="251">
        <v>2</v>
      </c>
      <c r="I263" s="252"/>
      <c r="J263" s="251">
        <f>ROUND(I263*H263,3)</f>
        <v>0</v>
      </c>
      <c r="K263" s="249" t="s">
        <v>142</v>
      </c>
      <c r="L263" s="253"/>
      <c r="M263" s="254" t="s">
        <v>1</v>
      </c>
      <c r="N263" s="255" t="s">
        <v>41</v>
      </c>
      <c r="O263" s="84"/>
      <c r="P263" s="230">
        <f>O263*H263</f>
        <v>0</v>
      </c>
      <c r="Q263" s="230">
        <v>0.00040999999999999999</v>
      </c>
      <c r="R263" s="230">
        <f>Q263*H263</f>
        <v>0.00081999999999999998</v>
      </c>
      <c r="S263" s="230">
        <v>0</v>
      </c>
      <c r="T263" s="231">
        <f>S263*H263</f>
        <v>0</v>
      </c>
      <c r="AR263" s="232" t="s">
        <v>283</v>
      </c>
      <c r="AT263" s="232" t="s">
        <v>184</v>
      </c>
      <c r="AU263" s="232" t="s">
        <v>144</v>
      </c>
      <c r="AY263" s="15" t="s">
        <v>135</v>
      </c>
      <c r="BE263" s="233">
        <f>IF(N263="základná",J263,0)</f>
        <v>0</v>
      </c>
      <c r="BF263" s="233">
        <f>IF(N263="znížená",J263,0)</f>
        <v>0</v>
      </c>
      <c r="BG263" s="233">
        <f>IF(N263="zákl. prenesená",J263,0)</f>
        <v>0</v>
      </c>
      <c r="BH263" s="233">
        <f>IF(N263="zníž. prenesená",J263,0)</f>
        <v>0</v>
      </c>
      <c r="BI263" s="233">
        <f>IF(N263="nulová",J263,0)</f>
        <v>0</v>
      </c>
      <c r="BJ263" s="15" t="s">
        <v>144</v>
      </c>
      <c r="BK263" s="234">
        <f>ROUND(I263*H263,3)</f>
        <v>0</v>
      </c>
      <c r="BL263" s="15" t="s">
        <v>192</v>
      </c>
      <c r="BM263" s="232" t="s">
        <v>458</v>
      </c>
    </row>
    <row r="264" s="1" customFormat="1" ht="16.5" customHeight="1">
      <c r="B264" s="36"/>
      <c r="C264" s="247" t="s">
        <v>527</v>
      </c>
      <c r="D264" s="247" t="s">
        <v>184</v>
      </c>
      <c r="E264" s="248" t="s">
        <v>460</v>
      </c>
      <c r="F264" s="249" t="s">
        <v>461</v>
      </c>
      <c r="G264" s="250" t="s">
        <v>181</v>
      </c>
      <c r="H264" s="251">
        <v>2</v>
      </c>
      <c r="I264" s="252"/>
      <c r="J264" s="251">
        <f>ROUND(I264*H264,3)</f>
        <v>0</v>
      </c>
      <c r="K264" s="249" t="s">
        <v>142</v>
      </c>
      <c r="L264" s="253"/>
      <c r="M264" s="254" t="s">
        <v>1</v>
      </c>
      <c r="N264" s="255" t="s">
        <v>41</v>
      </c>
      <c r="O264" s="84"/>
      <c r="P264" s="230">
        <f>O264*H264</f>
        <v>0</v>
      </c>
      <c r="Q264" s="230">
        <v>0.00038000000000000002</v>
      </c>
      <c r="R264" s="230">
        <f>Q264*H264</f>
        <v>0.00076000000000000004</v>
      </c>
      <c r="S264" s="230">
        <v>0</v>
      </c>
      <c r="T264" s="231">
        <f>S264*H264</f>
        <v>0</v>
      </c>
      <c r="AR264" s="232" t="s">
        <v>283</v>
      </c>
      <c r="AT264" s="232" t="s">
        <v>184</v>
      </c>
      <c r="AU264" s="232" t="s">
        <v>144</v>
      </c>
      <c r="AY264" s="15" t="s">
        <v>135</v>
      </c>
      <c r="BE264" s="233">
        <f>IF(N264="základná",J264,0)</f>
        <v>0</v>
      </c>
      <c r="BF264" s="233">
        <f>IF(N264="znížená",J264,0)</f>
        <v>0</v>
      </c>
      <c r="BG264" s="233">
        <f>IF(N264="zákl. prenesená",J264,0)</f>
        <v>0</v>
      </c>
      <c r="BH264" s="233">
        <f>IF(N264="zníž. prenesená",J264,0)</f>
        <v>0</v>
      </c>
      <c r="BI264" s="233">
        <f>IF(N264="nulová",J264,0)</f>
        <v>0</v>
      </c>
      <c r="BJ264" s="15" t="s">
        <v>144</v>
      </c>
      <c r="BK264" s="234">
        <f>ROUND(I264*H264,3)</f>
        <v>0</v>
      </c>
      <c r="BL264" s="15" t="s">
        <v>192</v>
      </c>
      <c r="BM264" s="232" t="s">
        <v>462</v>
      </c>
    </row>
    <row r="265" s="1" customFormat="1" ht="24" customHeight="1">
      <c r="B265" s="36"/>
      <c r="C265" s="247" t="s">
        <v>531</v>
      </c>
      <c r="D265" s="247" t="s">
        <v>184</v>
      </c>
      <c r="E265" s="248" t="s">
        <v>464</v>
      </c>
      <c r="F265" s="249" t="s">
        <v>465</v>
      </c>
      <c r="G265" s="250" t="s">
        <v>181</v>
      </c>
      <c r="H265" s="251">
        <v>1</v>
      </c>
      <c r="I265" s="252"/>
      <c r="J265" s="251">
        <f>ROUND(I265*H265,3)</f>
        <v>0</v>
      </c>
      <c r="K265" s="249" t="s">
        <v>142</v>
      </c>
      <c r="L265" s="253"/>
      <c r="M265" s="254" t="s">
        <v>1</v>
      </c>
      <c r="N265" s="255" t="s">
        <v>41</v>
      </c>
      <c r="O265" s="84"/>
      <c r="P265" s="230">
        <f>O265*H265</f>
        <v>0</v>
      </c>
      <c r="Q265" s="230">
        <v>0.00044000000000000002</v>
      </c>
      <c r="R265" s="230">
        <f>Q265*H265</f>
        <v>0.00044000000000000002</v>
      </c>
      <c r="S265" s="230">
        <v>0</v>
      </c>
      <c r="T265" s="231">
        <f>S265*H265</f>
        <v>0</v>
      </c>
      <c r="AR265" s="232" t="s">
        <v>283</v>
      </c>
      <c r="AT265" s="232" t="s">
        <v>184</v>
      </c>
      <c r="AU265" s="232" t="s">
        <v>144</v>
      </c>
      <c r="AY265" s="15" t="s">
        <v>135</v>
      </c>
      <c r="BE265" s="233">
        <f>IF(N265="základná",J265,0)</f>
        <v>0</v>
      </c>
      <c r="BF265" s="233">
        <f>IF(N265="znížená",J265,0)</f>
        <v>0</v>
      </c>
      <c r="BG265" s="233">
        <f>IF(N265="zákl. prenesená",J265,0)</f>
        <v>0</v>
      </c>
      <c r="BH265" s="233">
        <f>IF(N265="zníž. prenesená",J265,0)</f>
        <v>0</v>
      </c>
      <c r="BI265" s="233">
        <f>IF(N265="nulová",J265,0)</f>
        <v>0</v>
      </c>
      <c r="BJ265" s="15" t="s">
        <v>144</v>
      </c>
      <c r="BK265" s="234">
        <f>ROUND(I265*H265,3)</f>
        <v>0</v>
      </c>
      <c r="BL265" s="15" t="s">
        <v>192</v>
      </c>
      <c r="BM265" s="232" t="s">
        <v>466</v>
      </c>
    </row>
    <row r="266" s="1" customFormat="1" ht="24" customHeight="1">
      <c r="B266" s="36"/>
      <c r="C266" s="222" t="s">
        <v>535</v>
      </c>
      <c r="D266" s="222" t="s">
        <v>138</v>
      </c>
      <c r="E266" s="223" t="s">
        <v>468</v>
      </c>
      <c r="F266" s="224" t="s">
        <v>469</v>
      </c>
      <c r="G266" s="225" t="s">
        <v>198</v>
      </c>
      <c r="H266" s="226">
        <v>1</v>
      </c>
      <c r="I266" s="227"/>
      <c r="J266" s="226">
        <f>ROUND(I266*H266,3)</f>
        <v>0</v>
      </c>
      <c r="K266" s="224" t="s">
        <v>142</v>
      </c>
      <c r="L266" s="41"/>
      <c r="M266" s="228" t="s">
        <v>1</v>
      </c>
      <c r="N266" s="229" t="s">
        <v>41</v>
      </c>
      <c r="O266" s="84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32" t="s">
        <v>192</v>
      </c>
      <c r="AT266" s="232" t="s">
        <v>138</v>
      </c>
      <c r="AU266" s="232" t="s">
        <v>144</v>
      </c>
      <c r="AY266" s="15" t="s">
        <v>135</v>
      </c>
      <c r="BE266" s="233">
        <f>IF(N266="základná",J266,0)</f>
        <v>0</v>
      </c>
      <c r="BF266" s="233">
        <f>IF(N266="znížená",J266,0)</f>
        <v>0</v>
      </c>
      <c r="BG266" s="233">
        <f>IF(N266="zákl. prenesená",J266,0)</f>
        <v>0</v>
      </c>
      <c r="BH266" s="233">
        <f>IF(N266="zníž. prenesená",J266,0)</f>
        <v>0</v>
      </c>
      <c r="BI266" s="233">
        <f>IF(N266="nulová",J266,0)</f>
        <v>0</v>
      </c>
      <c r="BJ266" s="15" t="s">
        <v>144</v>
      </c>
      <c r="BK266" s="234">
        <f>ROUND(I266*H266,3)</f>
        <v>0</v>
      </c>
      <c r="BL266" s="15" t="s">
        <v>192</v>
      </c>
      <c r="BM266" s="232" t="s">
        <v>470</v>
      </c>
    </row>
    <row r="267" s="1" customFormat="1" ht="24" customHeight="1">
      <c r="B267" s="36"/>
      <c r="C267" s="247" t="s">
        <v>539</v>
      </c>
      <c r="D267" s="247" t="s">
        <v>184</v>
      </c>
      <c r="E267" s="248" t="s">
        <v>472</v>
      </c>
      <c r="F267" s="249" t="s">
        <v>473</v>
      </c>
      <c r="G267" s="250" t="s">
        <v>181</v>
      </c>
      <c r="H267" s="251">
        <v>1</v>
      </c>
      <c r="I267" s="252"/>
      <c r="J267" s="251">
        <f>ROUND(I267*H267,3)</f>
        <v>0</v>
      </c>
      <c r="K267" s="249" t="s">
        <v>142</v>
      </c>
      <c r="L267" s="253"/>
      <c r="M267" s="254" t="s">
        <v>1</v>
      </c>
      <c r="N267" s="255" t="s">
        <v>41</v>
      </c>
      <c r="O267" s="84"/>
      <c r="P267" s="230">
        <f>O267*H267</f>
        <v>0</v>
      </c>
      <c r="Q267" s="230">
        <v>0.01</v>
      </c>
      <c r="R267" s="230">
        <f>Q267*H267</f>
        <v>0.01</v>
      </c>
      <c r="S267" s="230">
        <v>0</v>
      </c>
      <c r="T267" s="231">
        <f>S267*H267</f>
        <v>0</v>
      </c>
      <c r="AR267" s="232" t="s">
        <v>283</v>
      </c>
      <c r="AT267" s="232" t="s">
        <v>184</v>
      </c>
      <c r="AU267" s="232" t="s">
        <v>144</v>
      </c>
      <c r="AY267" s="15" t="s">
        <v>135</v>
      </c>
      <c r="BE267" s="233">
        <f>IF(N267="základná",J267,0)</f>
        <v>0</v>
      </c>
      <c r="BF267" s="233">
        <f>IF(N267="znížená",J267,0)</f>
        <v>0</v>
      </c>
      <c r="BG267" s="233">
        <f>IF(N267="zákl. prenesená",J267,0)</f>
        <v>0</v>
      </c>
      <c r="BH267" s="233">
        <f>IF(N267="zníž. prenesená",J267,0)</f>
        <v>0</v>
      </c>
      <c r="BI267" s="233">
        <f>IF(N267="nulová",J267,0)</f>
        <v>0</v>
      </c>
      <c r="BJ267" s="15" t="s">
        <v>144</v>
      </c>
      <c r="BK267" s="234">
        <f>ROUND(I267*H267,3)</f>
        <v>0</v>
      </c>
      <c r="BL267" s="15" t="s">
        <v>192</v>
      </c>
      <c r="BM267" s="232" t="s">
        <v>474</v>
      </c>
    </row>
    <row r="268" s="1" customFormat="1" ht="24" customHeight="1">
      <c r="B268" s="36"/>
      <c r="C268" s="222" t="s">
        <v>543</v>
      </c>
      <c r="D268" s="222" t="s">
        <v>138</v>
      </c>
      <c r="E268" s="223" t="s">
        <v>476</v>
      </c>
      <c r="F268" s="224" t="s">
        <v>477</v>
      </c>
      <c r="G268" s="225" t="s">
        <v>198</v>
      </c>
      <c r="H268" s="226">
        <v>3</v>
      </c>
      <c r="I268" s="227"/>
      <c r="J268" s="226">
        <f>ROUND(I268*H268,3)</f>
        <v>0</v>
      </c>
      <c r="K268" s="224" t="s">
        <v>142</v>
      </c>
      <c r="L268" s="41"/>
      <c r="M268" s="228" t="s">
        <v>1</v>
      </c>
      <c r="N268" s="229" t="s">
        <v>41</v>
      </c>
      <c r="O268" s="84"/>
      <c r="P268" s="230">
        <f>O268*H268</f>
        <v>0</v>
      </c>
      <c r="Q268" s="230">
        <v>0.00027999999999999998</v>
      </c>
      <c r="R268" s="230">
        <f>Q268*H268</f>
        <v>0.00083999999999999993</v>
      </c>
      <c r="S268" s="230">
        <v>0</v>
      </c>
      <c r="T268" s="231">
        <f>S268*H268</f>
        <v>0</v>
      </c>
      <c r="AR268" s="232" t="s">
        <v>192</v>
      </c>
      <c r="AT268" s="232" t="s">
        <v>138</v>
      </c>
      <c r="AU268" s="232" t="s">
        <v>144</v>
      </c>
      <c r="AY268" s="15" t="s">
        <v>135</v>
      </c>
      <c r="BE268" s="233">
        <f>IF(N268="základná",J268,0)</f>
        <v>0</v>
      </c>
      <c r="BF268" s="233">
        <f>IF(N268="znížená",J268,0)</f>
        <v>0</v>
      </c>
      <c r="BG268" s="233">
        <f>IF(N268="zákl. prenesená",J268,0)</f>
        <v>0</v>
      </c>
      <c r="BH268" s="233">
        <f>IF(N268="zníž. prenesená",J268,0)</f>
        <v>0</v>
      </c>
      <c r="BI268" s="233">
        <f>IF(N268="nulová",J268,0)</f>
        <v>0</v>
      </c>
      <c r="BJ268" s="15" t="s">
        <v>144</v>
      </c>
      <c r="BK268" s="234">
        <f>ROUND(I268*H268,3)</f>
        <v>0</v>
      </c>
      <c r="BL268" s="15" t="s">
        <v>192</v>
      </c>
      <c r="BM268" s="232" t="s">
        <v>478</v>
      </c>
    </row>
    <row r="269" s="1" customFormat="1" ht="16.5" customHeight="1">
      <c r="B269" s="36"/>
      <c r="C269" s="247" t="s">
        <v>549</v>
      </c>
      <c r="D269" s="247" t="s">
        <v>184</v>
      </c>
      <c r="E269" s="248" t="s">
        <v>480</v>
      </c>
      <c r="F269" s="249" t="s">
        <v>481</v>
      </c>
      <c r="G269" s="250" t="s">
        <v>181</v>
      </c>
      <c r="H269" s="251">
        <v>3</v>
      </c>
      <c r="I269" s="252"/>
      <c r="J269" s="251">
        <f>ROUND(I269*H269,3)</f>
        <v>0</v>
      </c>
      <c r="K269" s="249" t="s">
        <v>142</v>
      </c>
      <c r="L269" s="253"/>
      <c r="M269" s="254" t="s">
        <v>1</v>
      </c>
      <c r="N269" s="255" t="s">
        <v>41</v>
      </c>
      <c r="O269" s="84"/>
      <c r="P269" s="230">
        <f>O269*H269</f>
        <v>0</v>
      </c>
      <c r="Q269" s="230">
        <v>0.00027</v>
      </c>
      <c r="R269" s="230">
        <f>Q269*H269</f>
        <v>0.00080999999999999996</v>
      </c>
      <c r="S269" s="230">
        <v>0</v>
      </c>
      <c r="T269" s="231">
        <f>S269*H269</f>
        <v>0</v>
      </c>
      <c r="AR269" s="232" t="s">
        <v>283</v>
      </c>
      <c r="AT269" s="232" t="s">
        <v>184</v>
      </c>
      <c r="AU269" s="232" t="s">
        <v>144</v>
      </c>
      <c r="AY269" s="15" t="s">
        <v>135</v>
      </c>
      <c r="BE269" s="233">
        <f>IF(N269="základná",J269,0)</f>
        <v>0</v>
      </c>
      <c r="BF269" s="233">
        <f>IF(N269="znížená",J269,0)</f>
        <v>0</v>
      </c>
      <c r="BG269" s="233">
        <f>IF(N269="zákl. prenesená",J269,0)</f>
        <v>0</v>
      </c>
      <c r="BH269" s="233">
        <f>IF(N269="zníž. prenesená",J269,0)</f>
        <v>0</v>
      </c>
      <c r="BI269" s="233">
        <f>IF(N269="nulová",J269,0)</f>
        <v>0</v>
      </c>
      <c r="BJ269" s="15" t="s">
        <v>144</v>
      </c>
      <c r="BK269" s="234">
        <f>ROUND(I269*H269,3)</f>
        <v>0</v>
      </c>
      <c r="BL269" s="15" t="s">
        <v>192</v>
      </c>
      <c r="BM269" s="232" t="s">
        <v>482</v>
      </c>
    </row>
    <row r="270" s="1" customFormat="1" ht="16.5" customHeight="1">
      <c r="B270" s="36"/>
      <c r="C270" s="222" t="s">
        <v>553</v>
      </c>
      <c r="D270" s="222" t="s">
        <v>138</v>
      </c>
      <c r="E270" s="223" t="s">
        <v>484</v>
      </c>
      <c r="F270" s="224" t="s">
        <v>485</v>
      </c>
      <c r="G270" s="225" t="s">
        <v>181</v>
      </c>
      <c r="H270" s="226">
        <v>1</v>
      </c>
      <c r="I270" s="227"/>
      <c r="J270" s="226">
        <f>ROUND(I270*H270,3)</f>
        <v>0</v>
      </c>
      <c r="K270" s="224" t="s">
        <v>142</v>
      </c>
      <c r="L270" s="41"/>
      <c r="M270" s="228" t="s">
        <v>1</v>
      </c>
      <c r="N270" s="229" t="s">
        <v>41</v>
      </c>
      <c r="O270" s="84"/>
      <c r="P270" s="230">
        <f>O270*H270</f>
        <v>0</v>
      </c>
      <c r="Q270" s="230">
        <v>0.00010000000000000001</v>
      </c>
      <c r="R270" s="230">
        <f>Q270*H270</f>
        <v>0.00010000000000000001</v>
      </c>
      <c r="S270" s="230">
        <v>0</v>
      </c>
      <c r="T270" s="231">
        <f>S270*H270</f>
        <v>0</v>
      </c>
      <c r="AR270" s="232" t="s">
        <v>192</v>
      </c>
      <c r="AT270" s="232" t="s">
        <v>138</v>
      </c>
      <c r="AU270" s="232" t="s">
        <v>144</v>
      </c>
      <c r="AY270" s="15" t="s">
        <v>135</v>
      </c>
      <c r="BE270" s="233">
        <f>IF(N270="základná",J270,0)</f>
        <v>0</v>
      </c>
      <c r="BF270" s="233">
        <f>IF(N270="znížená",J270,0)</f>
        <v>0</v>
      </c>
      <c r="BG270" s="233">
        <f>IF(N270="zákl. prenesená",J270,0)</f>
        <v>0</v>
      </c>
      <c r="BH270" s="233">
        <f>IF(N270="zníž. prenesená",J270,0)</f>
        <v>0</v>
      </c>
      <c r="BI270" s="233">
        <f>IF(N270="nulová",J270,0)</f>
        <v>0</v>
      </c>
      <c r="BJ270" s="15" t="s">
        <v>144</v>
      </c>
      <c r="BK270" s="234">
        <f>ROUND(I270*H270,3)</f>
        <v>0</v>
      </c>
      <c r="BL270" s="15" t="s">
        <v>192</v>
      </c>
      <c r="BM270" s="232" t="s">
        <v>486</v>
      </c>
    </row>
    <row r="271" s="1" customFormat="1" ht="16.5" customHeight="1">
      <c r="B271" s="36"/>
      <c r="C271" s="247" t="s">
        <v>558</v>
      </c>
      <c r="D271" s="247" t="s">
        <v>184</v>
      </c>
      <c r="E271" s="248" t="s">
        <v>488</v>
      </c>
      <c r="F271" s="249" t="s">
        <v>489</v>
      </c>
      <c r="G271" s="250" t="s">
        <v>181</v>
      </c>
      <c r="H271" s="251">
        <v>1</v>
      </c>
      <c r="I271" s="252"/>
      <c r="J271" s="251">
        <f>ROUND(I271*H271,3)</f>
        <v>0</v>
      </c>
      <c r="K271" s="249" t="s">
        <v>142</v>
      </c>
      <c r="L271" s="253"/>
      <c r="M271" s="254" t="s">
        <v>1</v>
      </c>
      <c r="N271" s="255" t="s">
        <v>41</v>
      </c>
      <c r="O271" s="84"/>
      <c r="P271" s="230">
        <f>O271*H271</f>
        <v>0</v>
      </c>
      <c r="Q271" s="230">
        <v>0.00132</v>
      </c>
      <c r="R271" s="230">
        <f>Q271*H271</f>
        <v>0.00132</v>
      </c>
      <c r="S271" s="230">
        <v>0</v>
      </c>
      <c r="T271" s="231">
        <f>S271*H271</f>
        <v>0</v>
      </c>
      <c r="AR271" s="232" t="s">
        <v>283</v>
      </c>
      <c r="AT271" s="232" t="s">
        <v>184</v>
      </c>
      <c r="AU271" s="232" t="s">
        <v>144</v>
      </c>
      <c r="AY271" s="15" t="s">
        <v>135</v>
      </c>
      <c r="BE271" s="233">
        <f>IF(N271="základná",J271,0)</f>
        <v>0</v>
      </c>
      <c r="BF271" s="233">
        <f>IF(N271="znížená",J271,0)</f>
        <v>0</v>
      </c>
      <c r="BG271" s="233">
        <f>IF(N271="zákl. prenesená",J271,0)</f>
        <v>0</v>
      </c>
      <c r="BH271" s="233">
        <f>IF(N271="zníž. prenesená",J271,0)</f>
        <v>0</v>
      </c>
      <c r="BI271" s="233">
        <f>IF(N271="nulová",J271,0)</f>
        <v>0</v>
      </c>
      <c r="BJ271" s="15" t="s">
        <v>144</v>
      </c>
      <c r="BK271" s="234">
        <f>ROUND(I271*H271,3)</f>
        <v>0</v>
      </c>
      <c r="BL271" s="15" t="s">
        <v>192</v>
      </c>
      <c r="BM271" s="232" t="s">
        <v>490</v>
      </c>
    </row>
    <row r="272" s="1" customFormat="1" ht="16.5" customHeight="1">
      <c r="B272" s="36"/>
      <c r="C272" s="222" t="s">
        <v>564</v>
      </c>
      <c r="D272" s="222" t="s">
        <v>138</v>
      </c>
      <c r="E272" s="223" t="s">
        <v>492</v>
      </c>
      <c r="F272" s="224" t="s">
        <v>493</v>
      </c>
      <c r="G272" s="225" t="s">
        <v>181</v>
      </c>
      <c r="H272" s="226">
        <v>1</v>
      </c>
      <c r="I272" s="227"/>
      <c r="J272" s="226">
        <f>ROUND(I272*H272,3)</f>
        <v>0</v>
      </c>
      <c r="K272" s="224" t="s">
        <v>142</v>
      </c>
      <c r="L272" s="41"/>
      <c r="M272" s="228" t="s">
        <v>1</v>
      </c>
      <c r="N272" s="229" t="s">
        <v>41</v>
      </c>
      <c r="O272" s="84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AR272" s="232" t="s">
        <v>192</v>
      </c>
      <c r="AT272" s="232" t="s">
        <v>138</v>
      </c>
      <c r="AU272" s="232" t="s">
        <v>144</v>
      </c>
      <c r="AY272" s="15" t="s">
        <v>135</v>
      </c>
      <c r="BE272" s="233">
        <f>IF(N272="základná",J272,0)</f>
        <v>0</v>
      </c>
      <c r="BF272" s="233">
        <f>IF(N272="znížená",J272,0)</f>
        <v>0</v>
      </c>
      <c r="BG272" s="233">
        <f>IF(N272="zákl. prenesená",J272,0)</f>
        <v>0</v>
      </c>
      <c r="BH272" s="233">
        <f>IF(N272="zníž. prenesená",J272,0)</f>
        <v>0</v>
      </c>
      <c r="BI272" s="233">
        <f>IF(N272="nulová",J272,0)</f>
        <v>0</v>
      </c>
      <c r="BJ272" s="15" t="s">
        <v>144</v>
      </c>
      <c r="BK272" s="234">
        <f>ROUND(I272*H272,3)</f>
        <v>0</v>
      </c>
      <c r="BL272" s="15" t="s">
        <v>192</v>
      </c>
      <c r="BM272" s="232" t="s">
        <v>494</v>
      </c>
    </row>
    <row r="273" s="1" customFormat="1" ht="24" customHeight="1">
      <c r="B273" s="36"/>
      <c r="C273" s="247" t="s">
        <v>572</v>
      </c>
      <c r="D273" s="247" t="s">
        <v>184</v>
      </c>
      <c r="E273" s="248" t="s">
        <v>496</v>
      </c>
      <c r="F273" s="249" t="s">
        <v>497</v>
      </c>
      <c r="G273" s="250" t="s">
        <v>181</v>
      </c>
      <c r="H273" s="251">
        <v>1</v>
      </c>
      <c r="I273" s="252"/>
      <c r="J273" s="251">
        <f>ROUND(I273*H273,3)</f>
        <v>0</v>
      </c>
      <c r="K273" s="249" t="s">
        <v>142</v>
      </c>
      <c r="L273" s="253"/>
      <c r="M273" s="254" t="s">
        <v>1</v>
      </c>
      <c r="N273" s="255" t="s">
        <v>41</v>
      </c>
      <c r="O273" s="84"/>
      <c r="P273" s="230">
        <f>O273*H273</f>
        <v>0</v>
      </c>
      <c r="Q273" s="230">
        <v>0.00050000000000000001</v>
      </c>
      <c r="R273" s="230">
        <f>Q273*H273</f>
        <v>0.00050000000000000001</v>
      </c>
      <c r="S273" s="230">
        <v>0</v>
      </c>
      <c r="T273" s="231">
        <f>S273*H273</f>
        <v>0</v>
      </c>
      <c r="AR273" s="232" t="s">
        <v>283</v>
      </c>
      <c r="AT273" s="232" t="s">
        <v>184</v>
      </c>
      <c r="AU273" s="232" t="s">
        <v>144</v>
      </c>
      <c r="AY273" s="15" t="s">
        <v>135</v>
      </c>
      <c r="BE273" s="233">
        <f>IF(N273="základná",J273,0)</f>
        <v>0</v>
      </c>
      <c r="BF273" s="233">
        <f>IF(N273="znížená",J273,0)</f>
        <v>0</v>
      </c>
      <c r="BG273" s="233">
        <f>IF(N273="zákl. prenesená",J273,0)</f>
        <v>0</v>
      </c>
      <c r="BH273" s="233">
        <f>IF(N273="zníž. prenesená",J273,0)</f>
        <v>0</v>
      </c>
      <c r="BI273" s="233">
        <f>IF(N273="nulová",J273,0)</f>
        <v>0</v>
      </c>
      <c r="BJ273" s="15" t="s">
        <v>144</v>
      </c>
      <c r="BK273" s="234">
        <f>ROUND(I273*H273,3)</f>
        <v>0</v>
      </c>
      <c r="BL273" s="15" t="s">
        <v>192</v>
      </c>
      <c r="BM273" s="232" t="s">
        <v>498</v>
      </c>
    </row>
    <row r="274" s="1" customFormat="1" ht="24" customHeight="1">
      <c r="B274" s="36"/>
      <c r="C274" s="222" t="s">
        <v>577</v>
      </c>
      <c r="D274" s="222" t="s">
        <v>138</v>
      </c>
      <c r="E274" s="223" t="s">
        <v>500</v>
      </c>
      <c r="F274" s="224" t="s">
        <v>501</v>
      </c>
      <c r="G274" s="225" t="s">
        <v>181</v>
      </c>
      <c r="H274" s="226">
        <v>1</v>
      </c>
      <c r="I274" s="227"/>
      <c r="J274" s="226">
        <f>ROUND(I274*H274,3)</f>
        <v>0</v>
      </c>
      <c r="K274" s="224" t="s">
        <v>142</v>
      </c>
      <c r="L274" s="41"/>
      <c r="M274" s="228" t="s">
        <v>1</v>
      </c>
      <c r="N274" s="229" t="s">
        <v>41</v>
      </c>
      <c r="O274" s="84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32" t="s">
        <v>192</v>
      </c>
      <c r="AT274" s="232" t="s">
        <v>138</v>
      </c>
      <c r="AU274" s="232" t="s">
        <v>144</v>
      </c>
      <c r="AY274" s="15" t="s">
        <v>135</v>
      </c>
      <c r="BE274" s="233">
        <f>IF(N274="základná",J274,0)</f>
        <v>0</v>
      </c>
      <c r="BF274" s="233">
        <f>IF(N274="znížená",J274,0)</f>
        <v>0</v>
      </c>
      <c r="BG274" s="233">
        <f>IF(N274="zákl. prenesená",J274,0)</f>
        <v>0</v>
      </c>
      <c r="BH274" s="233">
        <f>IF(N274="zníž. prenesená",J274,0)</f>
        <v>0</v>
      </c>
      <c r="BI274" s="233">
        <f>IF(N274="nulová",J274,0)</f>
        <v>0</v>
      </c>
      <c r="BJ274" s="15" t="s">
        <v>144</v>
      </c>
      <c r="BK274" s="234">
        <f>ROUND(I274*H274,3)</f>
        <v>0</v>
      </c>
      <c r="BL274" s="15" t="s">
        <v>192</v>
      </c>
      <c r="BM274" s="232" t="s">
        <v>502</v>
      </c>
    </row>
    <row r="275" s="1" customFormat="1" ht="36" customHeight="1">
      <c r="B275" s="36"/>
      <c r="C275" s="247" t="s">
        <v>281</v>
      </c>
      <c r="D275" s="247" t="s">
        <v>184</v>
      </c>
      <c r="E275" s="248" t="s">
        <v>504</v>
      </c>
      <c r="F275" s="249" t="s">
        <v>505</v>
      </c>
      <c r="G275" s="250" t="s">
        <v>181</v>
      </c>
      <c r="H275" s="251">
        <v>1</v>
      </c>
      <c r="I275" s="252"/>
      <c r="J275" s="251">
        <f>ROUND(I275*H275,3)</f>
        <v>0</v>
      </c>
      <c r="K275" s="249" t="s">
        <v>142</v>
      </c>
      <c r="L275" s="253"/>
      <c r="M275" s="254" t="s">
        <v>1</v>
      </c>
      <c r="N275" s="255" t="s">
        <v>41</v>
      </c>
      <c r="O275" s="84"/>
      <c r="P275" s="230">
        <f>O275*H275</f>
        <v>0</v>
      </c>
      <c r="Q275" s="230">
        <v>0.00073999999999999999</v>
      </c>
      <c r="R275" s="230">
        <f>Q275*H275</f>
        <v>0.00073999999999999999</v>
      </c>
      <c r="S275" s="230">
        <v>0</v>
      </c>
      <c r="T275" s="231">
        <f>S275*H275</f>
        <v>0</v>
      </c>
      <c r="AR275" s="232" t="s">
        <v>283</v>
      </c>
      <c r="AT275" s="232" t="s">
        <v>184</v>
      </c>
      <c r="AU275" s="232" t="s">
        <v>144</v>
      </c>
      <c r="AY275" s="15" t="s">
        <v>135</v>
      </c>
      <c r="BE275" s="233">
        <f>IF(N275="základná",J275,0)</f>
        <v>0</v>
      </c>
      <c r="BF275" s="233">
        <f>IF(N275="znížená",J275,0)</f>
        <v>0</v>
      </c>
      <c r="BG275" s="233">
        <f>IF(N275="zákl. prenesená",J275,0)</f>
        <v>0</v>
      </c>
      <c r="BH275" s="233">
        <f>IF(N275="zníž. prenesená",J275,0)</f>
        <v>0</v>
      </c>
      <c r="BI275" s="233">
        <f>IF(N275="nulová",J275,0)</f>
        <v>0</v>
      </c>
      <c r="BJ275" s="15" t="s">
        <v>144</v>
      </c>
      <c r="BK275" s="234">
        <f>ROUND(I275*H275,3)</f>
        <v>0</v>
      </c>
      <c r="BL275" s="15" t="s">
        <v>192</v>
      </c>
      <c r="BM275" s="232" t="s">
        <v>506</v>
      </c>
    </row>
    <row r="276" s="1" customFormat="1" ht="24" customHeight="1">
      <c r="B276" s="36"/>
      <c r="C276" s="222" t="s">
        <v>584</v>
      </c>
      <c r="D276" s="222" t="s">
        <v>138</v>
      </c>
      <c r="E276" s="223" t="s">
        <v>508</v>
      </c>
      <c r="F276" s="224" t="s">
        <v>509</v>
      </c>
      <c r="G276" s="225" t="s">
        <v>259</v>
      </c>
      <c r="H276" s="226">
        <v>0.056000000000000001</v>
      </c>
      <c r="I276" s="227"/>
      <c r="J276" s="226">
        <f>ROUND(I276*H276,3)</f>
        <v>0</v>
      </c>
      <c r="K276" s="224" t="s">
        <v>142</v>
      </c>
      <c r="L276" s="41"/>
      <c r="M276" s="228" t="s">
        <v>1</v>
      </c>
      <c r="N276" s="229" t="s">
        <v>41</v>
      </c>
      <c r="O276" s="84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AR276" s="232" t="s">
        <v>192</v>
      </c>
      <c r="AT276" s="232" t="s">
        <v>138</v>
      </c>
      <c r="AU276" s="232" t="s">
        <v>144</v>
      </c>
      <c r="AY276" s="15" t="s">
        <v>135</v>
      </c>
      <c r="BE276" s="233">
        <f>IF(N276="základná",J276,0)</f>
        <v>0</v>
      </c>
      <c r="BF276" s="233">
        <f>IF(N276="znížená",J276,0)</f>
        <v>0</v>
      </c>
      <c r="BG276" s="233">
        <f>IF(N276="zákl. prenesená",J276,0)</f>
        <v>0</v>
      </c>
      <c r="BH276" s="233">
        <f>IF(N276="zníž. prenesená",J276,0)</f>
        <v>0</v>
      </c>
      <c r="BI276" s="233">
        <f>IF(N276="nulová",J276,0)</f>
        <v>0</v>
      </c>
      <c r="BJ276" s="15" t="s">
        <v>144</v>
      </c>
      <c r="BK276" s="234">
        <f>ROUND(I276*H276,3)</f>
        <v>0</v>
      </c>
      <c r="BL276" s="15" t="s">
        <v>192</v>
      </c>
      <c r="BM276" s="232" t="s">
        <v>510</v>
      </c>
    </row>
    <row r="277" s="11" customFormat="1" ht="22.8" customHeight="1">
      <c r="B277" s="206"/>
      <c r="C277" s="207"/>
      <c r="D277" s="208" t="s">
        <v>74</v>
      </c>
      <c r="E277" s="220" t="s">
        <v>511</v>
      </c>
      <c r="F277" s="220" t="s">
        <v>512</v>
      </c>
      <c r="G277" s="207"/>
      <c r="H277" s="207"/>
      <c r="I277" s="210"/>
      <c r="J277" s="221">
        <f>BK277</f>
        <v>0</v>
      </c>
      <c r="K277" s="207"/>
      <c r="L277" s="212"/>
      <c r="M277" s="213"/>
      <c r="N277" s="214"/>
      <c r="O277" s="214"/>
      <c r="P277" s="215">
        <f>SUM(P278:P282)</f>
        <v>0</v>
      </c>
      <c r="Q277" s="214"/>
      <c r="R277" s="215">
        <f>SUM(R278:R282)</f>
        <v>0.17154093000000001</v>
      </c>
      <c r="S277" s="214"/>
      <c r="T277" s="216">
        <f>SUM(T278:T282)</f>
        <v>0</v>
      </c>
      <c r="AR277" s="217" t="s">
        <v>144</v>
      </c>
      <c r="AT277" s="218" t="s">
        <v>74</v>
      </c>
      <c r="AU277" s="218" t="s">
        <v>83</v>
      </c>
      <c r="AY277" s="217" t="s">
        <v>135</v>
      </c>
      <c r="BK277" s="219">
        <f>SUM(BK278:BK282)</f>
        <v>0</v>
      </c>
    </row>
    <row r="278" s="1" customFormat="1" ht="36" customHeight="1">
      <c r="B278" s="36"/>
      <c r="C278" s="222" t="s">
        <v>590</v>
      </c>
      <c r="D278" s="222" t="s">
        <v>138</v>
      </c>
      <c r="E278" s="223" t="s">
        <v>839</v>
      </c>
      <c r="F278" s="224" t="s">
        <v>840</v>
      </c>
      <c r="G278" s="225" t="s">
        <v>141</v>
      </c>
      <c r="H278" s="226">
        <v>3.2450000000000001</v>
      </c>
      <c r="I278" s="227"/>
      <c r="J278" s="226">
        <f>ROUND(I278*H278,3)</f>
        <v>0</v>
      </c>
      <c r="K278" s="224" t="s">
        <v>142</v>
      </c>
      <c r="L278" s="41"/>
      <c r="M278" s="228" t="s">
        <v>1</v>
      </c>
      <c r="N278" s="229" t="s">
        <v>41</v>
      </c>
      <c r="O278" s="84"/>
      <c r="P278" s="230">
        <f>O278*H278</f>
        <v>0</v>
      </c>
      <c r="Q278" s="230">
        <v>0.01197</v>
      </c>
      <c r="R278" s="230">
        <f>Q278*H278</f>
        <v>0.038842649999999999</v>
      </c>
      <c r="S278" s="230">
        <v>0</v>
      </c>
      <c r="T278" s="231">
        <f>S278*H278</f>
        <v>0</v>
      </c>
      <c r="AR278" s="232" t="s">
        <v>192</v>
      </c>
      <c r="AT278" s="232" t="s">
        <v>138</v>
      </c>
      <c r="AU278" s="232" t="s">
        <v>144</v>
      </c>
      <c r="AY278" s="15" t="s">
        <v>135</v>
      </c>
      <c r="BE278" s="233">
        <f>IF(N278="základná",J278,0)</f>
        <v>0</v>
      </c>
      <c r="BF278" s="233">
        <f>IF(N278="znížená",J278,0)</f>
        <v>0</v>
      </c>
      <c r="BG278" s="233">
        <f>IF(N278="zákl. prenesená",J278,0)</f>
        <v>0</v>
      </c>
      <c r="BH278" s="233">
        <f>IF(N278="zníž. prenesená",J278,0)</f>
        <v>0</v>
      </c>
      <c r="BI278" s="233">
        <f>IF(N278="nulová",J278,0)</f>
        <v>0</v>
      </c>
      <c r="BJ278" s="15" t="s">
        <v>144</v>
      </c>
      <c r="BK278" s="234">
        <f>ROUND(I278*H278,3)</f>
        <v>0</v>
      </c>
      <c r="BL278" s="15" t="s">
        <v>192</v>
      </c>
      <c r="BM278" s="232" t="s">
        <v>841</v>
      </c>
    </row>
    <row r="279" s="12" customFormat="1">
      <c r="B279" s="235"/>
      <c r="C279" s="236"/>
      <c r="D279" s="237" t="s">
        <v>146</v>
      </c>
      <c r="E279" s="238" t="s">
        <v>1</v>
      </c>
      <c r="F279" s="239" t="s">
        <v>842</v>
      </c>
      <c r="G279" s="236"/>
      <c r="H279" s="240">
        <v>3.2450000000000001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146</v>
      </c>
      <c r="AU279" s="246" t="s">
        <v>144</v>
      </c>
      <c r="AV279" s="12" t="s">
        <v>144</v>
      </c>
      <c r="AW279" s="12" t="s">
        <v>30</v>
      </c>
      <c r="AX279" s="12" t="s">
        <v>83</v>
      </c>
      <c r="AY279" s="246" t="s">
        <v>135</v>
      </c>
    </row>
    <row r="280" s="1" customFormat="1" ht="24" customHeight="1">
      <c r="B280" s="36"/>
      <c r="C280" s="222" t="s">
        <v>594</v>
      </c>
      <c r="D280" s="222" t="s">
        <v>138</v>
      </c>
      <c r="E280" s="223" t="s">
        <v>514</v>
      </c>
      <c r="F280" s="224" t="s">
        <v>515</v>
      </c>
      <c r="G280" s="225" t="s">
        <v>141</v>
      </c>
      <c r="H280" s="226">
        <v>10.868</v>
      </c>
      <c r="I280" s="227"/>
      <c r="J280" s="226">
        <f>ROUND(I280*H280,3)</f>
        <v>0</v>
      </c>
      <c r="K280" s="224" t="s">
        <v>142</v>
      </c>
      <c r="L280" s="41"/>
      <c r="M280" s="228" t="s">
        <v>1</v>
      </c>
      <c r="N280" s="229" t="s">
        <v>41</v>
      </c>
      <c r="O280" s="84"/>
      <c r="P280" s="230">
        <f>O280*H280</f>
        <v>0</v>
      </c>
      <c r="Q280" s="230">
        <v>0.01221</v>
      </c>
      <c r="R280" s="230">
        <f>Q280*H280</f>
        <v>0.13269828</v>
      </c>
      <c r="S280" s="230">
        <v>0</v>
      </c>
      <c r="T280" s="231">
        <f>S280*H280</f>
        <v>0</v>
      </c>
      <c r="AR280" s="232" t="s">
        <v>192</v>
      </c>
      <c r="AT280" s="232" t="s">
        <v>138</v>
      </c>
      <c r="AU280" s="232" t="s">
        <v>144</v>
      </c>
      <c r="AY280" s="15" t="s">
        <v>135</v>
      </c>
      <c r="BE280" s="233">
        <f>IF(N280="základná",J280,0)</f>
        <v>0</v>
      </c>
      <c r="BF280" s="233">
        <f>IF(N280="znížená",J280,0)</f>
        <v>0</v>
      </c>
      <c r="BG280" s="233">
        <f>IF(N280="zákl. prenesená",J280,0)</f>
        <v>0</v>
      </c>
      <c r="BH280" s="233">
        <f>IF(N280="zníž. prenesená",J280,0)</f>
        <v>0</v>
      </c>
      <c r="BI280" s="233">
        <f>IF(N280="nulová",J280,0)</f>
        <v>0</v>
      </c>
      <c r="BJ280" s="15" t="s">
        <v>144</v>
      </c>
      <c r="BK280" s="234">
        <f>ROUND(I280*H280,3)</f>
        <v>0</v>
      </c>
      <c r="BL280" s="15" t="s">
        <v>192</v>
      </c>
      <c r="BM280" s="232" t="s">
        <v>516</v>
      </c>
    </row>
    <row r="281" s="12" customFormat="1">
      <c r="B281" s="235"/>
      <c r="C281" s="236"/>
      <c r="D281" s="237" t="s">
        <v>146</v>
      </c>
      <c r="E281" s="238" t="s">
        <v>1</v>
      </c>
      <c r="F281" s="239" t="s">
        <v>789</v>
      </c>
      <c r="G281" s="236"/>
      <c r="H281" s="240">
        <v>10.868</v>
      </c>
      <c r="I281" s="241"/>
      <c r="J281" s="236"/>
      <c r="K281" s="236"/>
      <c r="L281" s="242"/>
      <c r="M281" s="243"/>
      <c r="N281" s="244"/>
      <c r="O281" s="244"/>
      <c r="P281" s="244"/>
      <c r="Q281" s="244"/>
      <c r="R281" s="244"/>
      <c r="S281" s="244"/>
      <c r="T281" s="245"/>
      <c r="AT281" s="246" t="s">
        <v>146</v>
      </c>
      <c r="AU281" s="246" t="s">
        <v>144</v>
      </c>
      <c r="AV281" s="12" t="s">
        <v>144</v>
      </c>
      <c r="AW281" s="12" t="s">
        <v>30</v>
      </c>
      <c r="AX281" s="12" t="s">
        <v>83</v>
      </c>
      <c r="AY281" s="246" t="s">
        <v>135</v>
      </c>
    </row>
    <row r="282" s="1" customFormat="1" ht="24" customHeight="1">
      <c r="B282" s="36"/>
      <c r="C282" s="222" t="s">
        <v>600</v>
      </c>
      <c r="D282" s="222" t="s">
        <v>138</v>
      </c>
      <c r="E282" s="223" t="s">
        <v>518</v>
      </c>
      <c r="F282" s="224" t="s">
        <v>519</v>
      </c>
      <c r="G282" s="225" t="s">
        <v>259</v>
      </c>
      <c r="H282" s="226">
        <v>0.17199999999999999</v>
      </c>
      <c r="I282" s="227"/>
      <c r="J282" s="226">
        <f>ROUND(I282*H282,3)</f>
        <v>0</v>
      </c>
      <c r="K282" s="224" t="s">
        <v>142</v>
      </c>
      <c r="L282" s="41"/>
      <c r="M282" s="228" t="s">
        <v>1</v>
      </c>
      <c r="N282" s="229" t="s">
        <v>41</v>
      </c>
      <c r="O282" s="84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32" t="s">
        <v>192</v>
      </c>
      <c r="AT282" s="232" t="s">
        <v>138</v>
      </c>
      <c r="AU282" s="232" t="s">
        <v>144</v>
      </c>
      <c r="AY282" s="15" t="s">
        <v>135</v>
      </c>
      <c r="BE282" s="233">
        <f>IF(N282="základná",J282,0)</f>
        <v>0</v>
      </c>
      <c r="BF282" s="233">
        <f>IF(N282="znížená",J282,0)</f>
        <v>0</v>
      </c>
      <c r="BG282" s="233">
        <f>IF(N282="zákl. prenesená",J282,0)</f>
        <v>0</v>
      </c>
      <c r="BH282" s="233">
        <f>IF(N282="zníž. prenesená",J282,0)</f>
        <v>0</v>
      </c>
      <c r="BI282" s="233">
        <f>IF(N282="nulová",J282,0)</f>
        <v>0</v>
      </c>
      <c r="BJ282" s="15" t="s">
        <v>144</v>
      </c>
      <c r="BK282" s="234">
        <f>ROUND(I282*H282,3)</f>
        <v>0</v>
      </c>
      <c r="BL282" s="15" t="s">
        <v>192</v>
      </c>
      <c r="BM282" s="232" t="s">
        <v>520</v>
      </c>
    </row>
    <row r="283" s="11" customFormat="1" ht="22.8" customHeight="1">
      <c r="B283" s="206"/>
      <c r="C283" s="207"/>
      <c r="D283" s="208" t="s">
        <v>74</v>
      </c>
      <c r="E283" s="220" t="s">
        <v>521</v>
      </c>
      <c r="F283" s="220" t="s">
        <v>522</v>
      </c>
      <c r="G283" s="207"/>
      <c r="H283" s="207"/>
      <c r="I283" s="210"/>
      <c r="J283" s="221">
        <f>BK283</f>
        <v>0</v>
      </c>
      <c r="K283" s="207"/>
      <c r="L283" s="212"/>
      <c r="M283" s="213"/>
      <c r="N283" s="214"/>
      <c r="O283" s="214"/>
      <c r="P283" s="215">
        <f>SUM(P284:P291)</f>
        <v>0</v>
      </c>
      <c r="Q283" s="214"/>
      <c r="R283" s="215">
        <f>SUM(R284:R291)</f>
        <v>0.026459000000000003</v>
      </c>
      <c r="S283" s="214"/>
      <c r="T283" s="216">
        <f>SUM(T284:T291)</f>
        <v>0</v>
      </c>
      <c r="AR283" s="217" t="s">
        <v>144</v>
      </c>
      <c r="AT283" s="218" t="s">
        <v>74</v>
      </c>
      <c r="AU283" s="218" t="s">
        <v>83</v>
      </c>
      <c r="AY283" s="217" t="s">
        <v>135</v>
      </c>
      <c r="BK283" s="219">
        <f>SUM(BK284:BK291)</f>
        <v>0</v>
      </c>
    </row>
    <row r="284" s="1" customFormat="1" ht="24" customHeight="1">
      <c r="B284" s="36"/>
      <c r="C284" s="222" t="s">
        <v>604</v>
      </c>
      <c r="D284" s="222" t="s">
        <v>138</v>
      </c>
      <c r="E284" s="223" t="s">
        <v>524</v>
      </c>
      <c r="F284" s="224" t="s">
        <v>525</v>
      </c>
      <c r="G284" s="225" t="s">
        <v>181</v>
      </c>
      <c r="H284" s="226">
        <v>1</v>
      </c>
      <c r="I284" s="227"/>
      <c r="J284" s="226">
        <f>ROUND(I284*H284,3)</f>
        <v>0</v>
      </c>
      <c r="K284" s="224" t="s">
        <v>142</v>
      </c>
      <c r="L284" s="41"/>
      <c r="M284" s="228" t="s">
        <v>1</v>
      </c>
      <c r="N284" s="229" t="s">
        <v>41</v>
      </c>
      <c r="O284" s="84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AR284" s="232" t="s">
        <v>192</v>
      </c>
      <c r="AT284" s="232" t="s">
        <v>138</v>
      </c>
      <c r="AU284" s="232" t="s">
        <v>144</v>
      </c>
      <c r="AY284" s="15" t="s">
        <v>135</v>
      </c>
      <c r="BE284" s="233">
        <f>IF(N284="základná",J284,0)</f>
        <v>0</v>
      </c>
      <c r="BF284" s="233">
        <f>IF(N284="znížená",J284,0)</f>
        <v>0</v>
      </c>
      <c r="BG284" s="233">
        <f>IF(N284="zákl. prenesená",J284,0)</f>
        <v>0</v>
      </c>
      <c r="BH284" s="233">
        <f>IF(N284="zníž. prenesená",J284,0)</f>
        <v>0</v>
      </c>
      <c r="BI284" s="233">
        <f>IF(N284="nulová",J284,0)</f>
        <v>0</v>
      </c>
      <c r="BJ284" s="15" t="s">
        <v>144</v>
      </c>
      <c r="BK284" s="234">
        <f>ROUND(I284*H284,3)</f>
        <v>0</v>
      </c>
      <c r="BL284" s="15" t="s">
        <v>192</v>
      </c>
      <c r="BM284" s="232" t="s">
        <v>526</v>
      </c>
    </row>
    <row r="285" s="1" customFormat="1" ht="24" customHeight="1">
      <c r="B285" s="36"/>
      <c r="C285" s="247" t="s">
        <v>609</v>
      </c>
      <c r="D285" s="247" t="s">
        <v>184</v>
      </c>
      <c r="E285" s="248" t="s">
        <v>528</v>
      </c>
      <c r="F285" s="249" t="s">
        <v>529</v>
      </c>
      <c r="G285" s="250" t="s">
        <v>181</v>
      </c>
      <c r="H285" s="251">
        <v>1</v>
      </c>
      <c r="I285" s="252"/>
      <c r="J285" s="251">
        <f>ROUND(I285*H285,3)</f>
        <v>0</v>
      </c>
      <c r="K285" s="249" t="s">
        <v>142</v>
      </c>
      <c r="L285" s="253"/>
      <c r="M285" s="254" t="s">
        <v>1</v>
      </c>
      <c r="N285" s="255" t="s">
        <v>41</v>
      </c>
      <c r="O285" s="84"/>
      <c r="P285" s="230">
        <f>O285*H285</f>
        <v>0</v>
      </c>
      <c r="Q285" s="230">
        <v>0.001</v>
      </c>
      <c r="R285" s="230">
        <f>Q285*H285</f>
        <v>0.001</v>
      </c>
      <c r="S285" s="230">
        <v>0</v>
      </c>
      <c r="T285" s="231">
        <f>S285*H285</f>
        <v>0</v>
      </c>
      <c r="AR285" s="232" t="s">
        <v>283</v>
      </c>
      <c r="AT285" s="232" t="s">
        <v>184</v>
      </c>
      <c r="AU285" s="232" t="s">
        <v>144</v>
      </c>
      <c r="AY285" s="15" t="s">
        <v>135</v>
      </c>
      <c r="BE285" s="233">
        <f>IF(N285="základná",J285,0)</f>
        <v>0</v>
      </c>
      <c r="BF285" s="233">
        <f>IF(N285="znížená",J285,0)</f>
        <v>0</v>
      </c>
      <c r="BG285" s="233">
        <f>IF(N285="zákl. prenesená",J285,0)</f>
        <v>0</v>
      </c>
      <c r="BH285" s="233">
        <f>IF(N285="zníž. prenesená",J285,0)</f>
        <v>0</v>
      </c>
      <c r="BI285" s="233">
        <f>IF(N285="nulová",J285,0)</f>
        <v>0</v>
      </c>
      <c r="BJ285" s="15" t="s">
        <v>144</v>
      </c>
      <c r="BK285" s="234">
        <f>ROUND(I285*H285,3)</f>
        <v>0</v>
      </c>
      <c r="BL285" s="15" t="s">
        <v>192</v>
      </c>
      <c r="BM285" s="232" t="s">
        <v>530</v>
      </c>
    </row>
    <row r="286" s="1" customFormat="1" ht="36" customHeight="1">
      <c r="B286" s="36"/>
      <c r="C286" s="247" t="s">
        <v>616</v>
      </c>
      <c r="D286" s="247" t="s">
        <v>184</v>
      </c>
      <c r="E286" s="248" t="s">
        <v>532</v>
      </c>
      <c r="F286" s="249" t="s">
        <v>843</v>
      </c>
      <c r="G286" s="250" t="s">
        <v>181</v>
      </c>
      <c r="H286" s="251">
        <v>1</v>
      </c>
      <c r="I286" s="252"/>
      <c r="J286" s="251">
        <f>ROUND(I286*H286,3)</f>
        <v>0</v>
      </c>
      <c r="K286" s="249" t="s">
        <v>142</v>
      </c>
      <c r="L286" s="253"/>
      <c r="M286" s="254" t="s">
        <v>1</v>
      </c>
      <c r="N286" s="255" t="s">
        <v>41</v>
      </c>
      <c r="O286" s="84"/>
      <c r="P286" s="230">
        <f>O286*H286</f>
        <v>0</v>
      </c>
      <c r="Q286" s="230">
        <v>0.025000000000000001</v>
      </c>
      <c r="R286" s="230">
        <f>Q286*H286</f>
        <v>0.025000000000000001</v>
      </c>
      <c r="S286" s="230">
        <v>0</v>
      </c>
      <c r="T286" s="231">
        <f>S286*H286</f>
        <v>0</v>
      </c>
      <c r="AR286" s="232" t="s">
        <v>283</v>
      </c>
      <c r="AT286" s="232" t="s">
        <v>184</v>
      </c>
      <c r="AU286" s="232" t="s">
        <v>144</v>
      </c>
      <c r="AY286" s="15" t="s">
        <v>135</v>
      </c>
      <c r="BE286" s="233">
        <f>IF(N286="základná",J286,0)</f>
        <v>0</v>
      </c>
      <c r="BF286" s="233">
        <f>IF(N286="znížená",J286,0)</f>
        <v>0</v>
      </c>
      <c r="BG286" s="233">
        <f>IF(N286="zákl. prenesená",J286,0)</f>
        <v>0</v>
      </c>
      <c r="BH286" s="233">
        <f>IF(N286="zníž. prenesená",J286,0)</f>
        <v>0</v>
      </c>
      <c r="BI286" s="233">
        <f>IF(N286="nulová",J286,0)</f>
        <v>0</v>
      </c>
      <c r="BJ286" s="15" t="s">
        <v>144</v>
      </c>
      <c r="BK286" s="234">
        <f>ROUND(I286*H286,3)</f>
        <v>0</v>
      </c>
      <c r="BL286" s="15" t="s">
        <v>192</v>
      </c>
      <c r="BM286" s="232" t="s">
        <v>534</v>
      </c>
    </row>
    <row r="287" s="1" customFormat="1" ht="24" customHeight="1">
      <c r="B287" s="36"/>
      <c r="C287" s="222" t="s">
        <v>620</v>
      </c>
      <c r="D287" s="222" t="s">
        <v>138</v>
      </c>
      <c r="E287" s="223" t="s">
        <v>844</v>
      </c>
      <c r="F287" s="224" t="s">
        <v>845</v>
      </c>
      <c r="G287" s="225" t="s">
        <v>181</v>
      </c>
      <c r="H287" s="226">
        <v>1</v>
      </c>
      <c r="I287" s="227"/>
      <c r="J287" s="226">
        <f>ROUND(I287*H287,3)</f>
        <v>0</v>
      </c>
      <c r="K287" s="224" t="s">
        <v>142</v>
      </c>
      <c r="L287" s="41"/>
      <c r="M287" s="228" t="s">
        <v>1</v>
      </c>
      <c r="N287" s="229" t="s">
        <v>41</v>
      </c>
      <c r="O287" s="84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32" t="s">
        <v>192</v>
      </c>
      <c r="AT287" s="232" t="s">
        <v>138</v>
      </c>
      <c r="AU287" s="232" t="s">
        <v>144</v>
      </c>
      <c r="AY287" s="15" t="s">
        <v>135</v>
      </c>
      <c r="BE287" s="233">
        <f>IF(N287="základná",J287,0)</f>
        <v>0</v>
      </c>
      <c r="BF287" s="233">
        <f>IF(N287="znížená",J287,0)</f>
        <v>0</v>
      </c>
      <c r="BG287" s="233">
        <f>IF(N287="zákl. prenesená",J287,0)</f>
        <v>0</v>
      </c>
      <c r="BH287" s="233">
        <f>IF(N287="zníž. prenesená",J287,0)</f>
        <v>0</v>
      </c>
      <c r="BI287" s="233">
        <f>IF(N287="nulová",J287,0)</f>
        <v>0</v>
      </c>
      <c r="BJ287" s="15" t="s">
        <v>144</v>
      </c>
      <c r="BK287" s="234">
        <f>ROUND(I287*H287,3)</f>
        <v>0</v>
      </c>
      <c r="BL287" s="15" t="s">
        <v>192</v>
      </c>
      <c r="BM287" s="232" t="s">
        <v>846</v>
      </c>
    </row>
    <row r="288" s="1" customFormat="1" ht="16.5" customHeight="1">
      <c r="B288" s="36"/>
      <c r="C288" s="222" t="s">
        <v>624</v>
      </c>
      <c r="D288" s="222" t="s">
        <v>138</v>
      </c>
      <c r="E288" s="223" t="s">
        <v>536</v>
      </c>
      <c r="F288" s="224" t="s">
        <v>537</v>
      </c>
      <c r="G288" s="225" t="s">
        <v>152</v>
      </c>
      <c r="H288" s="226">
        <v>1.7</v>
      </c>
      <c r="I288" s="227"/>
      <c r="J288" s="226">
        <f>ROUND(I288*H288,3)</f>
        <v>0</v>
      </c>
      <c r="K288" s="224" t="s">
        <v>142</v>
      </c>
      <c r="L288" s="41"/>
      <c r="M288" s="228" t="s">
        <v>1</v>
      </c>
      <c r="N288" s="229" t="s">
        <v>41</v>
      </c>
      <c r="O288" s="84"/>
      <c r="P288" s="230">
        <f>O288*H288</f>
        <v>0</v>
      </c>
      <c r="Q288" s="230">
        <v>1.0000000000000001E-05</v>
      </c>
      <c r="R288" s="230">
        <f>Q288*H288</f>
        <v>1.7E-05</v>
      </c>
      <c r="S288" s="230">
        <v>0</v>
      </c>
      <c r="T288" s="231">
        <f>S288*H288</f>
        <v>0</v>
      </c>
      <c r="AR288" s="232" t="s">
        <v>192</v>
      </c>
      <c r="AT288" s="232" t="s">
        <v>138</v>
      </c>
      <c r="AU288" s="232" t="s">
        <v>144</v>
      </c>
      <c r="AY288" s="15" t="s">
        <v>135</v>
      </c>
      <c r="BE288" s="233">
        <f>IF(N288="základná",J288,0)</f>
        <v>0</v>
      </c>
      <c r="BF288" s="233">
        <f>IF(N288="znížená",J288,0)</f>
        <v>0</v>
      </c>
      <c r="BG288" s="233">
        <f>IF(N288="zákl. prenesená",J288,0)</f>
        <v>0</v>
      </c>
      <c r="BH288" s="233">
        <f>IF(N288="zníž. prenesená",J288,0)</f>
        <v>0</v>
      </c>
      <c r="BI288" s="233">
        <f>IF(N288="nulová",J288,0)</f>
        <v>0</v>
      </c>
      <c r="BJ288" s="15" t="s">
        <v>144</v>
      </c>
      <c r="BK288" s="234">
        <f>ROUND(I288*H288,3)</f>
        <v>0</v>
      </c>
      <c r="BL288" s="15" t="s">
        <v>192</v>
      </c>
      <c r="BM288" s="232" t="s">
        <v>538</v>
      </c>
    </row>
    <row r="289" s="12" customFormat="1">
      <c r="B289" s="235"/>
      <c r="C289" s="236"/>
      <c r="D289" s="237" t="s">
        <v>146</v>
      </c>
      <c r="E289" s="238" t="s">
        <v>1</v>
      </c>
      <c r="F289" s="239" t="s">
        <v>847</v>
      </c>
      <c r="G289" s="236"/>
      <c r="H289" s="240">
        <v>1.7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AT289" s="246" t="s">
        <v>146</v>
      </c>
      <c r="AU289" s="246" t="s">
        <v>144</v>
      </c>
      <c r="AV289" s="12" t="s">
        <v>144</v>
      </c>
      <c r="AW289" s="12" t="s">
        <v>30</v>
      </c>
      <c r="AX289" s="12" t="s">
        <v>83</v>
      </c>
      <c r="AY289" s="246" t="s">
        <v>135</v>
      </c>
    </row>
    <row r="290" s="1" customFormat="1" ht="16.5" customHeight="1">
      <c r="B290" s="36"/>
      <c r="C290" s="247" t="s">
        <v>629</v>
      </c>
      <c r="D290" s="247" t="s">
        <v>184</v>
      </c>
      <c r="E290" s="248" t="s">
        <v>540</v>
      </c>
      <c r="F290" s="249" t="s">
        <v>541</v>
      </c>
      <c r="G290" s="250" t="s">
        <v>152</v>
      </c>
      <c r="H290" s="251">
        <v>1.7</v>
      </c>
      <c r="I290" s="252"/>
      <c r="J290" s="251">
        <f>ROUND(I290*H290,3)</f>
        <v>0</v>
      </c>
      <c r="K290" s="249" t="s">
        <v>142</v>
      </c>
      <c r="L290" s="253"/>
      <c r="M290" s="254" t="s">
        <v>1</v>
      </c>
      <c r="N290" s="255" t="s">
        <v>41</v>
      </c>
      <c r="O290" s="84"/>
      <c r="P290" s="230">
        <f>O290*H290</f>
        <v>0</v>
      </c>
      <c r="Q290" s="230">
        <v>0.00025999999999999998</v>
      </c>
      <c r="R290" s="230">
        <f>Q290*H290</f>
        <v>0.00044199999999999996</v>
      </c>
      <c r="S290" s="230">
        <v>0</v>
      </c>
      <c r="T290" s="231">
        <f>S290*H290</f>
        <v>0</v>
      </c>
      <c r="AR290" s="232" t="s">
        <v>283</v>
      </c>
      <c r="AT290" s="232" t="s">
        <v>184</v>
      </c>
      <c r="AU290" s="232" t="s">
        <v>144</v>
      </c>
      <c r="AY290" s="15" t="s">
        <v>135</v>
      </c>
      <c r="BE290" s="233">
        <f>IF(N290="základná",J290,0)</f>
        <v>0</v>
      </c>
      <c r="BF290" s="233">
        <f>IF(N290="znížená",J290,0)</f>
        <v>0</v>
      </c>
      <c r="BG290" s="233">
        <f>IF(N290="zákl. prenesená",J290,0)</f>
        <v>0</v>
      </c>
      <c r="BH290" s="233">
        <f>IF(N290="zníž. prenesená",J290,0)</f>
        <v>0</v>
      </c>
      <c r="BI290" s="233">
        <f>IF(N290="nulová",J290,0)</f>
        <v>0</v>
      </c>
      <c r="BJ290" s="15" t="s">
        <v>144</v>
      </c>
      <c r="BK290" s="234">
        <f>ROUND(I290*H290,3)</f>
        <v>0</v>
      </c>
      <c r="BL290" s="15" t="s">
        <v>192</v>
      </c>
      <c r="BM290" s="232" t="s">
        <v>542</v>
      </c>
    </row>
    <row r="291" s="1" customFormat="1" ht="24" customHeight="1">
      <c r="B291" s="36"/>
      <c r="C291" s="222" t="s">
        <v>633</v>
      </c>
      <c r="D291" s="222" t="s">
        <v>138</v>
      </c>
      <c r="E291" s="223" t="s">
        <v>544</v>
      </c>
      <c r="F291" s="224" t="s">
        <v>545</v>
      </c>
      <c r="G291" s="225" t="s">
        <v>259</v>
      </c>
      <c r="H291" s="226">
        <v>0.025999999999999999</v>
      </c>
      <c r="I291" s="227"/>
      <c r="J291" s="226">
        <f>ROUND(I291*H291,3)</f>
        <v>0</v>
      </c>
      <c r="K291" s="224" t="s">
        <v>142</v>
      </c>
      <c r="L291" s="41"/>
      <c r="M291" s="228" t="s">
        <v>1</v>
      </c>
      <c r="N291" s="229" t="s">
        <v>41</v>
      </c>
      <c r="O291" s="84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32" t="s">
        <v>192</v>
      </c>
      <c r="AT291" s="232" t="s">
        <v>138</v>
      </c>
      <c r="AU291" s="232" t="s">
        <v>144</v>
      </c>
      <c r="AY291" s="15" t="s">
        <v>135</v>
      </c>
      <c r="BE291" s="233">
        <f>IF(N291="základná",J291,0)</f>
        <v>0</v>
      </c>
      <c r="BF291" s="233">
        <f>IF(N291="znížená",J291,0)</f>
        <v>0</v>
      </c>
      <c r="BG291" s="233">
        <f>IF(N291="zákl. prenesená",J291,0)</f>
        <v>0</v>
      </c>
      <c r="BH291" s="233">
        <f>IF(N291="zníž. prenesená",J291,0)</f>
        <v>0</v>
      </c>
      <c r="BI291" s="233">
        <f>IF(N291="nulová",J291,0)</f>
        <v>0</v>
      </c>
      <c r="BJ291" s="15" t="s">
        <v>144</v>
      </c>
      <c r="BK291" s="234">
        <f>ROUND(I291*H291,3)</f>
        <v>0</v>
      </c>
      <c r="BL291" s="15" t="s">
        <v>192</v>
      </c>
      <c r="BM291" s="232" t="s">
        <v>546</v>
      </c>
    </row>
    <row r="292" s="11" customFormat="1" ht="22.8" customHeight="1">
      <c r="B292" s="206"/>
      <c r="C292" s="207"/>
      <c r="D292" s="208" t="s">
        <v>74</v>
      </c>
      <c r="E292" s="220" t="s">
        <v>848</v>
      </c>
      <c r="F292" s="220" t="s">
        <v>849</v>
      </c>
      <c r="G292" s="207"/>
      <c r="H292" s="207"/>
      <c r="I292" s="210"/>
      <c r="J292" s="221">
        <f>BK292</f>
        <v>0</v>
      </c>
      <c r="K292" s="207"/>
      <c r="L292" s="212"/>
      <c r="M292" s="213"/>
      <c r="N292" s="214"/>
      <c r="O292" s="214"/>
      <c r="P292" s="215">
        <f>SUM(P293:P313)</f>
        <v>0</v>
      </c>
      <c r="Q292" s="214"/>
      <c r="R292" s="215">
        <f>SUM(R293:R313)</f>
        <v>0.014510000000000002</v>
      </c>
      <c r="S292" s="214"/>
      <c r="T292" s="216">
        <f>SUM(T293:T313)</f>
        <v>0</v>
      </c>
      <c r="AR292" s="217" t="s">
        <v>144</v>
      </c>
      <c r="AT292" s="218" t="s">
        <v>74</v>
      </c>
      <c r="AU292" s="218" t="s">
        <v>83</v>
      </c>
      <c r="AY292" s="217" t="s">
        <v>135</v>
      </c>
      <c r="BK292" s="219">
        <f>SUM(BK293:BK313)</f>
        <v>0</v>
      </c>
    </row>
    <row r="293" s="1" customFormat="1" ht="24" customHeight="1">
      <c r="B293" s="36"/>
      <c r="C293" s="222" t="s">
        <v>638</v>
      </c>
      <c r="D293" s="222" t="s">
        <v>138</v>
      </c>
      <c r="E293" s="223" t="s">
        <v>850</v>
      </c>
      <c r="F293" s="224" t="s">
        <v>851</v>
      </c>
      <c r="G293" s="225" t="s">
        <v>329</v>
      </c>
      <c r="H293" s="226">
        <v>1</v>
      </c>
      <c r="I293" s="227"/>
      <c r="J293" s="226">
        <f>ROUND(I293*H293,3)</f>
        <v>0</v>
      </c>
      <c r="K293" s="224" t="s">
        <v>1</v>
      </c>
      <c r="L293" s="41"/>
      <c r="M293" s="228" t="s">
        <v>1</v>
      </c>
      <c r="N293" s="229" t="s">
        <v>41</v>
      </c>
      <c r="O293" s="84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32" t="s">
        <v>192</v>
      </c>
      <c r="AT293" s="232" t="s">
        <v>138</v>
      </c>
      <c r="AU293" s="232" t="s">
        <v>144</v>
      </c>
      <c r="AY293" s="15" t="s">
        <v>135</v>
      </c>
      <c r="BE293" s="233">
        <f>IF(N293="základná",J293,0)</f>
        <v>0</v>
      </c>
      <c r="BF293" s="233">
        <f>IF(N293="znížená",J293,0)</f>
        <v>0</v>
      </c>
      <c r="BG293" s="233">
        <f>IF(N293="zákl. prenesená",J293,0)</f>
        <v>0</v>
      </c>
      <c r="BH293" s="233">
        <f>IF(N293="zníž. prenesená",J293,0)</f>
        <v>0</v>
      </c>
      <c r="BI293" s="233">
        <f>IF(N293="nulová",J293,0)</f>
        <v>0</v>
      </c>
      <c r="BJ293" s="15" t="s">
        <v>144</v>
      </c>
      <c r="BK293" s="234">
        <f>ROUND(I293*H293,3)</f>
        <v>0</v>
      </c>
      <c r="BL293" s="15" t="s">
        <v>192</v>
      </c>
      <c r="BM293" s="232" t="s">
        <v>852</v>
      </c>
    </row>
    <row r="294" s="1" customFormat="1" ht="16.5" customHeight="1">
      <c r="B294" s="36"/>
      <c r="C294" s="222" t="s">
        <v>642</v>
      </c>
      <c r="D294" s="222" t="s">
        <v>138</v>
      </c>
      <c r="E294" s="223" t="s">
        <v>853</v>
      </c>
      <c r="F294" s="224" t="s">
        <v>854</v>
      </c>
      <c r="G294" s="225" t="s">
        <v>855</v>
      </c>
      <c r="H294" s="227"/>
      <c r="I294" s="227"/>
      <c r="J294" s="226">
        <f>ROUND(I294*H294,3)</f>
        <v>0</v>
      </c>
      <c r="K294" s="224" t="s">
        <v>1</v>
      </c>
      <c r="L294" s="41"/>
      <c r="M294" s="228" t="s">
        <v>1</v>
      </c>
      <c r="N294" s="229" t="s">
        <v>41</v>
      </c>
      <c r="O294" s="84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AR294" s="232" t="s">
        <v>192</v>
      </c>
      <c r="AT294" s="232" t="s">
        <v>138</v>
      </c>
      <c r="AU294" s="232" t="s">
        <v>144</v>
      </c>
      <c r="AY294" s="15" t="s">
        <v>135</v>
      </c>
      <c r="BE294" s="233">
        <f>IF(N294="základná",J294,0)</f>
        <v>0</v>
      </c>
      <c r="BF294" s="233">
        <f>IF(N294="znížená",J294,0)</f>
        <v>0</v>
      </c>
      <c r="BG294" s="233">
        <f>IF(N294="zákl. prenesená",J294,0)</f>
        <v>0</v>
      </c>
      <c r="BH294" s="233">
        <f>IF(N294="zníž. prenesená",J294,0)</f>
        <v>0</v>
      </c>
      <c r="BI294" s="233">
        <f>IF(N294="nulová",J294,0)</f>
        <v>0</v>
      </c>
      <c r="BJ294" s="15" t="s">
        <v>144</v>
      </c>
      <c r="BK294" s="234">
        <f>ROUND(I294*H294,3)</f>
        <v>0</v>
      </c>
      <c r="BL294" s="15" t="s">
        <v>192</v>
      </c>
      <c r="BM294" s="232" t="s">
        <v>856</v>
      </c>
    </row>
    <row r="295" s="1" customFormat="1" ht="16.5" customHeight="1">
      <c r="B295" s="36"/>
      <c r="C295" s="222" t="s">
        <v>646</v>
      </c>
      <c r="D295" s="222" t="s">
        <v>138</v>
      </c>
      <c r="E295" s="223" t="s">
        <v>857</v>
      </c>
      <c r="F295" s="224" t="s">
        <v>858</v>
      </c>
      <c r="G295" s="225" t="s">
        <v>181</v>
      </c>
      <c r="H295" s="226">
        <v>1</v>
      </c>
      <c r="I295" s="227"/>
      <c r="J295" s="226">
        <f>ROUND(I295*H295,3)</f>
        <v>0</v>
      </c>
      <c r="K295" s="224" t="s">
        <v>142</v>
      </c>
      <c r="L295" s="41"/>
      <c r="M295" s="228" t="s">
        <v>1</v>
      </c>
      <c r="N295" s="229" t="s">
        <v>41</v>
      </c>
      <c r="O295" s="84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32" t="s">
        <v>192</v>
      </c>
      <c r="AT295" s="232" t="s">
        <v>138</v>
      </c>
      <c r="AU295" s="232" t="s">
        <v>144</v>
      </c>
      <c r="AY295" s="15" t="s">
        <v>135</v>
      </c>
      <c r="BE295" s="233">
        <f>IF(N295="základná",J295,0)</f>
        <v>0</v>
      </c>
      <c r="BF295" s="233">
        <f>IF(N295="znížená",J295,0)</f>
        <v>0</v>
      </c>
      <c r="BG295" s="233">
        <f>IF(N295="zákl. prenesená",J295,0)</f>
        <v>0</v>
      </c>
      <c r="BH295" s="233">
        <f>IF(N295="zníž. prenesená",J295,0)</f>
        <v>0</v>
      </c>
      <c r="BI295" s="233">
        <f>IF(N295="nulová",J295,0)</f>
        <v>0</v>
      </c>
      <c r="BJ295" s="15" t="s">
        <v>144</v>
      </c>
      <c r="BK295" s="234">
        <f>ROUND(I295*H295,3)</f>
        <v>0</v>
      </c>
      <c r="BL295" s="15" t="s">
        <v>192</v>
      </c>
      <c r="BM295" s="232" t="s">
        <v>859</v>
      </c>
    </row>
    <row r="296" s="1" customFormat="1" ht="16.5" customHeight="1">
      <c r="B296" s="36"/>
      <c r="C296" s="247" t="s">
        <v>650</v>
      </c>
      <c r="D296" s="247" t="s">
        <v>184</v>
      </c>
      <c r="E296" s="248" t="s">
        <v>860</v>
      </c>
      <c r="F296" s="249" t="s">
        <v>861</v>
      </c>
      <c r="G296" s="250" t="s">
        <v>181</v>
      </c>
      <c r="H296" s="251">
        <v>1</v>
      </c>
      <c r="I296" s="252"/>
      <c r="J296" s="251">
        <f>ROUND(I296*H296,3)</f>
        <v>0</v>
      </c>
      <c r="K296" s="249" t="s">
        <v>142</v>
      </c>
      <c r="L296" s="253"/>
      <c r="M296" s="254" t="s">
        <v>1</v>
      </c>
      <c r="N296" s="255" t="s">
        <v>41</v>
      </c>
      <c r="O296" s="84"/>
      <c r="P296" s="230">
        <f>O296*H296</f>
        <v>0</v>
      </c>
      <c r="Q296" s="230">
        <v>0.0011000000000000001</v>
      </c>
      <c r="R296" s="230">
        <f>Q296*H296</f>
        <v>0.0011000000000000001</v>
      </c>
      <c r="S296" s="230">
        <v>0</v>
      </c>
      <c r="T296" s="231">
        <f>S296*H296</f>
        <v>0</v>
      </c>
      <c r="AR296" s="232" t="s">
        <v>283</v>
      </c>
      <c r="AT296" s="232" t="s">
        <v>184</v>
      </c>
      <c r="AU296" s="232" t="s">
        <v>144</v>
      </c>
      <c r="AY296" s="15" t="s">
        <v>135</v>
      </c>
      <c r="BE296" s="233">
        <f>IF(N296="základná",J296,0)</f>
        <v>0</v>
      </c>
      <c r="BF296" s="233">
        <f>IF(N296="znížená",J296,0)</f>
        <v>0</v>
      </c>
      <c r="BG296" s="233">
        <f>IF(N296="zákl. prenesená",J296,0)</f>
        <v>0</v>
      </c>
      <c r="BH296" s="233">
        <f>IF(N296="zníž. prenesená",J296,0)</f>
        <v>0</v>
      </c>
      <c r="BI296" s="233">
        <f>IF(N296="nulová",J296,0)</f>
        <v>0</v>
      </c>
      <c r="BJ296" s="15" t="s">
        <v>144</v>
      </c>
      <c r="BK296" s="234">
        <f>ROUND(I296*H296,3)</f>
        <v>0</v>
      </c>
      <c r="BL296" s="15" t="s">
        <v>192</v>
      </c>
      <c r="BM296" s="232" t="s">
        <v>862</v>
      </c>
    </row>
    <row r="297" s="1" customFormat="1" ht="16.5" customHeight="1">
      <c r="B297" s="36"/>
      <c r="C297" s="222" t="s">
        <v>654</v>
      </c>
      <c r="D297" s="222" t="s">
        <v>138</v>
      </c>
      <c r="E297" s="223" t="s">
        <v>863</v>
      </c>
      <c r="F297" s="224" t="s">
        <v>864</v>
      </c>
      <c r="G297" s="225" t="s">
        <v>152</v>
      </c>
      <c r="H297" s="226">
        <v>8</v>
      </c>
      <c r="I297" s="227"/>
      <c r="J297" s="226">
        <f>ROUND(I297*H297,3)</f>
        <v>0</v>
      </c>
      <c r="K297" s="224" t="s">
        <v>142</v>
      </c>
      <c r="L297" s="41"/>
      <c r="M297" s="228" t="s">
        <v>1</v>
      </c>
      <c r="N297" s="229" t="s">
        <v>41</v>
      </c>
      <c r="O297" s="84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32" t="s">
        <v>192</v>
      </c>
      <c r="AT297" s="232" t="s">
        <v>138</v>
      </c>
      <c r="AU297" s="232" t="s">
        <v>144</v>
      </c>
      <c r="AY297" s="15" t="s">
        <v>135</v>
      </c>
      <c r="BE297" s="233">
        <f>IF(N297="základná",J297,0)</f>
        <v>0</v>
      </c>
      <c r="BF297" s="233">
        <f>IF(N297="znížená",J297,0)</f>
        <v>0</v>
      </c>
      <c r="BG297" s="233">
        <f>IF(N297="zákl. prenesená",J297,0)</f>
        <v>0</v>
      </c>
      <c r="BH297" s="233">
        <f>IF(N297="zníž. prenesená",J297,0)</f>
        <v>0</v>
      </c>
      <c r="BI297" s="233">
        <f>IF(N297="nulová",J297,0)</f>
        <v>0</v>
      </c>
      <c r="BJ297" s="15" t="s">
        <v>144</v>
      </c>
      <c r="BK297" s="234">
        <f>ROUND(I297*H297,3)</f>
        <v>0</v>
      </c>
      <c r="BL297" s="15" t="s">
        <v>192</v>
      </c>
      <c r="BM297" s="232" t="s">
        <v>865</v>
      </c>
    </row>
    <row r="298" s="1" customFormat="1" ht="16.5" customHeight="1">
      <c r="B298" s="36"/>
      <c r="C298" s="247" t="s">
        <v>658</v>
      </c>
      <c r="D298" s="247" t="s">
        <v>184</v>
      </c>
      <c r="E298" s="248" t="s">
        <v>866</v>
      </c>
      <c r="F298" s="249" t="s">
        <v>867</v>
      </c>
      <c r="G298" s="250" t="s">
        <v>152</v>
      </c>
      <c r="H298" s="251">
        <v>8</v>
      </c>
      <c r="I298" s="252"/>
      <c r="J298" s="251">
        <f>ROUND(I298*H298,3)</f>
        <v>0</v>
      </c>
      <c r="K298" s="249" t="s">
        <v>142</v>
      </c>
      <c r="L298" s="253"/>
      <c r="M298" s="254" t="s">
        <v>1</v>
      </c>
      <c r="N298" s="255" t="s">
        <v>41</v>
      </c>
      <c r="O298" s="84"/>
      <c r="P298" s="230">
        <f>O298*H298</f>
        <v>0</v>
      </c>
      <c r="Q298" s="230">
        <v>0.00089999999999999998</v>
      </c>
      <c r="R298" s="230">
        <f>Q298*H298</f>
        <v>0.0071999999999999998</v>
      </c>
      <c r="S298" s="230">
        <v>0</v>
      </c>
      <c r="T298" s="231">
        <f>S298*H298</f>
        <v>0</v>
      </c>
      <c r="AR298" s="232" t="s">
        <v>283</v>
      </c>
      <c r="AT298" s="232" t="s">
        <v>184</v>
      </c>
      <c r="AU298" s="232" t="s">
        <v>144</v>
      </c>
      <c r="AY298" s="15" t="s">
        <v>135</v>
      </c>
      <c r="BE298" s="233">
        <f>IF(N298="základná",J298,0)</f>
        <v>0</v>
      </c>
      <c r="BF298" s="233">
        <f>IF(N298="znížená",J298,0)</f>
        <v>0</v>
      </c>
      <c r="BG298" s="233">
        <f>IF(N298="zákl. prenesená",J298,0)</f>
        <v>0</v>
      </c>
      <c r="BH298" s="233">
        <f>IF(N298="zníž. prenesená",J298,0)</f>
        <v>0</v>
      </c>
      <c r="BI298" s="233">
        <f>IF(N298="nulová",J298,0)</f>
        <v>0</v>
      </c>
      <c r="BJ298" s="15" t="s">
        <v>144</v>
      </c>
      <c r="BK298" s="234">
        <f>ROUND(I298*H298,3)</f>
        <v>0</v>
      </c>
      <c r="BL298" s="15" t="s">
        <v>192</v>
      </c>
      <c r="BM298" s="232" t="s">
        <v>868</v>
      </c>
    </row>
    <row r="299" s="1" customFormat="1" ht="16.5" customHeight="1">
      <c r="B299" s="36"/>
      <c r="C299" s="222" t="s">
        <v>662</v>
      </c>
      <c r="D299" s="222" t="s">
        <v>138</v>
      </c>
      <c r="E299" s="223" t="s">
        <v>869</v>
      </c>
      <c r="F299" s="224" t="s">
        <v>870</v>
      </c>
      <c r="G299" s="225" t="s">
        <v>152</v>
      </c>
      <c r="H299" s="226">
        <v>2</v>
      </c>
      <c r="I299" s="227"/>
      <c r="J299" s="226">
        <f>ROUND(I299*H299,3)</f>
        <v>0</v>
      </c>
      <c r="K299" s="224" t="s">
        <v>142</v>
      </c>
      <c r="L299" s="41"/>
      <c r="M299" s="228" t="s">
        <v>1</v>
      </c>
      <c r="N299" s="229" t="s">
        <v>41</v>
      </c>
      <c r="O299" s="84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32" t="s">
        <v>192</v>
      </c>
      <c r="AT299" s="232" t="s">
        <v>138</v>
      </c>
      <c r="AU299" s="232" t="s">
        <v>144</v>
      </c>
      <c r="AY299" s="15" t="s">
        <v>135</v>
      </c>
      <c r="BE299" s="233">
        <f>IF(N299="základná",J299,0)</f>
        <v>0</v>
      </c>
      <c r="BF299" s="233">
        <f>IF(N299="znížená",J299,0)</f>
        <v>0</v>
      </c>
      <c r="BG299" s="233">
        <f>IF(N299="zákl. prenesená",J299,0)</f>
        <v>0</v>
      </c>
      <c r="BH299" s="233">
        <f>IF(N299="zníž. prenesená",J299,0)</f>
        <v>0</v>
      </c>
      <c r="BI299" s="233">
        <f>IF(N299="nulová",J299,0)</f>
        <v>0</v>
      </c>
      <c r="BJ299" s="15" t="s">
        <v>144</v>
      </c>
      <c r="BK299" s="234">
        <f>ROUND(I299*H299,3)</f>
        <v>0</v>
      </c>
      <c r="BL299" s="15" t="s">
        <v>192</v>
      </c>
      <c r="BM299" s="232" t="s">
        <v>871</v>
      </c>
    </row>
    <row r="300" s="1" customFormat="1" ht="24" customHeight="1">
      <c r="B300" s="36"/>
      <c r="C300" s="247" t="s">
        <v>666</v>
      </c>
      <c r="D300" s="247" t="s">
        <v>184</v>
      </c>
      <c r="E300" s="248" t="s">
        <v>872</v>
      </c>
      <c r="F300" s="249" t="s">
        <v>873</v>
      </c>
      <c r="G300" s="250" t="s">
        <v>152</v>
      </c>
      <c r="H300" s="251">
        <v>2</v>
      </c>
      <c r="I300" s="252"/>
      <c r="J300" s="251">
        <f>ROUND(I300*H300,3)</f>
        <v>0</v>
      </c>
      <c r="K300" s="249" t="s">
        <v>142</v>
      </c>
      <c r="L300" s="253"/>
      <c r="M300" s="254" t="s">
        <v>1</v>
      </c>
      <c r="N300" s="255" t="s">
        <v>41</v>
      </c>
      <c r="O300" s="84"/>
      <c r="P300" s="230">
        <f>O300*H300</f>
        <v>0</v>
      </c>
      <c r="Q300" s="230">
        <v>6.0000000000000002E-05</v>
      </c>
      <c r="R300" s="230">
        <f>Q300*H300</f>
        <v>0.00012</v>
      </c>
      <c r="S300" s="230">
        <v>0</v>
      </c>
      <c r="T300" s="231">
        <f>S300*H300</f>
        <v>0</v>
      </c>
      <c r="AR300" s="232" t="s">
        <v>283</v>
      </c>
      <c r="AT300" s="232" t="s">
        <v>184</v>
      </c>
      <c r="AU300" s="232" t="s">
        <v>144</v>
      </c>
      <c r="AY300" s="15" t="s">
        <v>135</v>
      </c>
      <c r="BE300" s="233">
        <f>IF(N300="základná",J300,0)</f>
        <v>0</v>
      </c>
      <c r="BF300" s="233">
        <f>IF(N300="znížená",J300,0)</f>
        <v>0</v>
      </c>
      <c r="BG300" s="233">
        <f>IF(N300="zákl. prenesená",J300,0)</f>
        <v>0</v>
      </c>
      <c r="BH300" s="233">
        <f>IF(N300="zníž. prenesená",J300,0)</f>
        <v>0</v>
      </c>
      <c r="BI300" s="233">
        <f>IF(N300="nulová",J300,0)</f>
        <v>0</v>
      </c>
      <c r="BJ300" s="15" t="s">
        <v>144</v>
      </c>
      <c r="BK300" s="234">
        <f>ROUND(I300*H300,3)</f>
        <v>0</v>
      </c>
      <c r="BL300" s="15" t="s">
        <v>192</v>
      </c>
      <c r="BM300" s="232" t="s">
        <v>874</v>
      </c>
    </row>
    <row r="301" s="1" customFormat="1" ht="16.5" customHeight="1">
      <c r="B301" s="36"/>
      <c r="C301" s="222" t="s">
        <v>670</v>
      </c>
      <c r="D301" s="222" t="s">
        <v>138</v>
      </c>
      <c r="E301" s="223" t="s">
        <v>875</v>
      </c>
      <c r="F301" s="224" t="s">
        <v>876</v>
      </c>
      <c r="G301" s="225" t="s">
        <v>181</v>
      </c>
      <c r="H301" s="226">
        <v>1</v>
      </c>
      <c r="I301" s="227"/>
      <c r="J301" s="226">
        <f>ROUND(I301*H301,3)</f>
        <v>0</v>
      </c>
      <c r="K301" s="224" t="s">
        <v>142</v>
      </c>
      <c r="L301" s="41"/>
      <c r="M301" s="228" t="s">
        <v>1</v>
      </c>
      <c r="N301" s="229" t="s">
        <v>41</v>
      </c>
      <c r="O301" s="84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32" t="s">
        <v>192</v>
      </c>
      <c r="AT301" s="232" t="s">
        <v>138</v>
      </c>
      <c r="AU301" s="232" t="s">
        <v>144</v>
      </c>
      <c r="AY301" s="15" t="s">
        <v>135</v>
      </c>
      <c r="BE301" s="233">
        <f>IF(N301="základná",J301,0)</f>
        <v>0</v>
      </c>
      <c r="BF301" s="233">
        <f>IF(N301="znížená",J301,0)</f>
        <v>0</v>
      </c>
      <c r="BG301" s="233">
        <f>IF(N301="zákl. prenesená",J301,0)</f>
        <v>0</v>
      </c>
      <c r="BH301" s="233">
        <f>IF(N301="zníž. prenesená",J301,0)</f>
        <v>0</v>
      </c>
      <c r="BI301" s="233">
        <f>IF(N301="nulová",J301,0)</f>
        <v>0</v>
      </c>
      <c r="BJ301" s="15" t="s">
        <v>144</v>
      </c>
      <c r="BK301" s="234">
        <f>ROUND(I301*H301,3)</f>
        <v>0</v>
      </c>
      <c r="BL301" s="15" t="s">
        <v>192</v>
      </c>
      <c r="BM301" s="232" t="s">
        <v>877</v>
      </c>
    </row>
    <row r="302" s="1" customFormat="1" ht="16.5" customHeight="1">
      <c r="B302" s="36"/>
      <c r="C302" s="247" t="s">
        <v>674</v>
      </c>
      <c r="D302" s="247" t="s">
        <v>184</v>
      </c>
      <c r="E302" s="248" t="s">
        <v>878</v>
      </c>
      <c r="F302" s="249" t="s">
        <v>879</v>
      </c>
      <c r="G302" s="250" t="s">
        <v>181</v>
      </c>
      <c r="H302" s="251">
        <v>1</v>
      </c>
      <c r="I302" s="252"/>
      <c r="J302" s="251">
        <f>ROUND(I302*H302,3)</f>
        <v>0</v>
      </c>
      <c r="K302" s="249" t="s">
        <v>142</v>
      </c>
      <c r="L302" s="253"/>
      <c r="M302" s="254" t="s">
        <v>1</v>
      </c>
      <c r="N302" s="255" t="s">
        <v>41</v>
      </c>
      <c r="O302" s="84"/>
      <c r="P302" s="230">
        <f>O302*H302</f>
        <v>0</v>
      </c>
      <c r="Q302" s="230">
        <v>0.001</v>
      </c>
      <c r="R302" s="230">
        <f>Q302*H302</f>
        <v>0.001</v>
      </c>
      <c r="S302" s="230">
        <v>0</v>
      </c>
      <c r="T302" s="231">
        <f>S302*H302</f>
        <v>0</v>
      </c>
      <c r="AR302" s="232" t="s">
        <v>283</v>
      </c>
      <c r="AT302" s="232" t="s">
        <v>184</v>
      </c>
      <c r="AU302" s="232" t="s">
        <v>144</v>
      </c>
      <c r="AY302" s="15" t="s">
        <v>135</v>
      </c>
      <c r="BE302" s="233">
        <f>IF(N302="základná",J302,0)</f>
        <v>0</v>
      </c>
      <c r="BF302" s="233">
        <f>IF(N302="znížená",J302,0)</f>
        <v>0</v>
      </c>
      <c r="BG302" s="233">
        <f>IF(N302="zákl. prenesená",J302,0)</f>
        <v>0</v>
      </c>
      <c r="BH302" s="233">
        <f>IF(N302="zníž. prenesená",J302,0)</f>
        <v>0</v>
      </c>
      <c r="BI302" s="233">
        <f>IF(N302="nulová",J302,0)</f>
        <v>0</v>
      </c>
      <c r="BJ302" s="15" t="s">
        <v>144</v>
      </c>
      <c r="BK302" s="234">
        <f>ROUND(I302*H302,3)</f>
        <v>0</v>
      </c>
      <c r="BL302" s="15" t="s">
        <v>192</v>
      </c>
      <c r="BM302" s="232" t="s">
        <v>880</v>
      </c>
    </row>
    <row r="303" s="1" customFormat="1" ht="16.5" customHeight="1">
      <c r="B303" s="36"/>
      <c r="C303" s="222" t="s">
        <v>678</v>
      </c>
      <c r="D303" s="222" t="s">
        <v>138</v>
      </c>
      <c r="E303" s="223" t="s">
        <v>881</v>
      </c>
      <c r="F303" s="224" t="s">
        <v>882</v>
      </c>
      <c r="G303" s="225" t="s">
        <v>181</v>
      </c>
      <c r="H303" s="226">
        <v>10</v>
      </c>
      <c r="I303" s="227"/>
      <c r="J303" s="226">
        <f>ROUND(I303*H303,3)</f>
        <v>0</v>
      </c>
      <c r="K303" s="224" t="s">
        <v>142</v>
      </c>
      <c r="L303" s="41"/>
      <c r="M303" s="228" t="s">
        <v>1</v>
      </c>
      <c r="N303" s="229" t="s">
        <v>41</v>
      </c>
      <c r="O303" s="84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32" t="s">
        <v>192</v>
      </c>
      <c r="AT303" s="232" t="s">
        <v>138</v>
      </c>
      <c r="AU303" s="232" t="s">
        <v>144</v>
      </c>
      <c r="AY303" s="15" t="s">
        <v>135</v>
      </c>
      <c r="BE303" s="233">
        <f>IF(N303="základná",J303,0)</f>
        <v>0</v>
      </c>
      <c r="BF303" s="233">
        <f>IF(N303="znížená",J303,0)</f>
        <v>0</v>
      </c>
      <c r="BG303" s="233">
        <f>IF(N303="zákl. prenesená",J303,0)</f>
        <v>0</v>
      </c>
      <c r="BH303" s="233">
        <f>IF(N303="zníž. prenesená",J303,0)</f>
        <v>0</v>
      </c>
      <c r="BI303" s="233">
        <f>IF(N303="nulová",J303,0)</f>
        <v>0</v>
      </c>
      <c r="BJ303" s="15" t="s">
        <v>144</v>
      </c>
      <c r="BK303" s="234">
        <f>ROUND(I303*H303,3)</f>
        <v>0</v>
      </c>
      <c r="BL303" s="15" t="s">
        <v>192</v>
      </c>
      <c r="BM303" s="232" t="s">
        <v>883</v>
      </c>
    </row>
    <row r="304" s="1" customFormat="1" ht="16.5" customHeight="1">
      <c r="B304" s="36"/>
      <c r="C304" s="247" t="s">
        <v>682</v>
      </c>
      <c r="D304" s="247" t="s">
        <v>184</v>
      </c>
      <c r="E304" s="248" t="s">
        <v>884</v>
      </c>
      <c r="F304" s="249" t="s">
        <v>885</v>
      </c>
      <c r="G304" s="250" t="s">
        <v>181</v>
      </c>
      <c r="H304" s="251">
        <v>10</v>
      </c>
      <c r="I304" s="252"/>
      <c r="J304" s="251">
        <f>ROUND(I304*H304,3)</f>
        <v>0</v>
      </c>
      <c r="K304" s="249" t="s">
        <v>142</v>
      </c>
      <c r="L304" s="253"/>
      <c r="M304" s="254" t="s">
        <v>1</v>
      </c>
      <c r="N304" s="255" t="s">
        <v>41</v>
      </c>
      <c r="O304" s="84"/>
      <c r="P304" s="230">
        <f>O304*H304</f>
        <v>0</v>
      </c>
      <c r="Q304" s="230">
        <v>0.00029999999999999997</v>
      </c>
      <c r="R304" s="230">
        <f>Q304*H304</f>
        <v>0.0029999999999999996</v>
      </c>
      <c r="S304" s="230">
        <v>0</v>
      </c>
      <c r="T304" s="231">
        <f>S304*H304</f>
        <v>0</v>
      </c>
      <c r="AR304" s="232" t="s">
        <v>283</v>
      </c>
      <c r="AT304" s="232" t="s">
        <v>184</v>
      </c>
      <c r="AU304" s="232" t="s">
        <v>144</v>
      </c>
      <c r="AY304" s="15" t="s">
        <v>135</v>
      </c>
      <c r="BE304" s="233">
        <f>IF(N304="základná",J304,0)</f>
        <v>0</v>
      </c>
      <c r="BF304" s="233">
        <f>IF(N304="znížená",J304,0)</f>
        <v>0</v>
      </c>
      <c r="BG304" s="233">
        <f>IF(N304="zákl. prenesená",J304,0)</f>
        <v>0</v>
      </c>
      <c r="BH304" s="233">
        <f>IF(N304="zníž. prenesená",J304,0)</f>
        <v>0</v>
      </c>
      <c r="BI304" s="233">
        <f>IF(N304="nulová",J304,0)</f>
        <v>0</v>
      </c>
      <c r="BJ304" s="15" t="s">
        <v>144</v>
      </c>
      <c r="BK304" s="234">
        <f>ROUND(I304*H304,3)</f>
        <v>0</v>
      </c>
      <c r="BL304" s="15" t="s">
        <v>192</v>
      </c>
      <c r="BM304" s="232" t="s">
        <v>886</v>
      </c>
    </row>
    <row r="305" s="1" customFormat="1" ht="16.5" customHeight="1">
      <c r="B305" s="36"/>
      <c r="C305" s="222" t="s">
        <v>686</v>
      </c>
      <c r="D305" s="222" t="s">
        <v>138</v>
      </c>
      <c r="E305" s="223" t="s">
        <v>887</v>
      </c>
      <c r="F305" s="224" t="s">
        <v>888</v>
      </c>
      <c r="G305" s="225" t="s">
        <v>181</v>
      </c>
      <c r="H305" s="226">
        <v>1</v>
      </c>
      <c r="I305" s="227"/>
      <c r="J305" s="226">
        <f>ROUND(I305*H305,3)</f>
        <v>0</v>
      </c>
      <c r="K305" s="224" t="s">
        <v>142</v>
      </c>
      <c r="L305" s="41"/>
      <c r="M305" s="228" t="s">
        <v>1</v>
      </c>
      <c r="N305" s="229" t="s">
        <v>41</v>
      </c>
      <c r="O305" s="84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32" t="s">
        <v>192</v>
      </c>
      <c r="AT305" s="232" t="s">
        <v>138</v>
      </c>
      <c r="AU305" s="232" t="s">
        <v>144</v>
      </c>
      <c r="AY305" s="15" t="s">
        <v>135</v>
      </c>
      <c r="BE305" s="233">
        <f>IF(N305="základná",J305,0)</f>
        <v>0</v>
      </c>
      <c r="BF305" s="233">
        <f>IF(N305="znížená",J305,0)</f>
        <v>0</v>
      </c>
      <c r="BG305" s="233">
        <f>IF(N305="zákl. prenesená",J305,0)</f>
        <v>0</v>
      </c>
      <c r="BH305" s="233">
        <f>IF(N305="zníž. prenesená",J305,0)</f>
        <v>0</v>
      </c>
      <c r="BI305" s="233">
        <f>IF(N305="nulová",J305,0)</f>
        <v>0</v>
      </c>
      <c r="BJ305" s="15" t="s">
        <v>144</v>
      </c>
      <c r="BK305" s="234">
        <f>ROUND(I305*H305,3)</f>
        <v>0</v>
      </c>
      <c r="BL305" s="15" t="s">
        <v>192</v>
      </c>
      <c r="BM305" s="232" t="s">
        <v>889</v>
      </c>
    </row>
    <row r="306" s="1" customFormat="1" ht="16.5" customHeight="1">
      <c r="B306" s="36"/>
      <c r="C306" s="247" t="s">
        <v>690</v>
      </c>
      <c r="D306" s="247" t="s">
        <v>184</v>
      </c>
      <c r="E306" s="248" t="s">
        <v>890</v>
      </c>
      <c r="F306" s="249" t="s">
        <v>891</v>
      </c>
      <c r="G306" s="250" t="s">
        <v>181</v>
      </c>
      <c r="H306" s="251">
        <v>1</v>
      </c>
      <c r="I306" s="252"/>
      <c r="J306" s="251">
        <f>ROUND(I306*H306,3)</f>
        <v>0</v>
      </c>
      <c r="K306" s="249" t="s">
        <v>142</v>
      </c>
      <c r="L306" s="253"/>
      <c r="M306" s="254" t="s">
        <v>1</v>
      </c>
      <c r="N306" s="255" t="s">
        <v>41</v>
      </c>
      <c r="O306" s="84"/>
      <c r="P306" s="230">
        <f>O306*H306</f>
        <v>0</v>
      </c>
      <c r="Q306" s="230">
        <v>0.0014</v>
      </c>
      <c r="R306" s="230">
        <f>Q306*H306</f>
        <v>0.0014</v>
      </c>
      <c r="S306" s="230">
        <v>0</v>
      </c>
      <c r="T306" s="231">
        <f>S306*H306</f>
        <v>0</v>
      </c>
      <c r="AR306" s="232" t="s">
        <v>283</v>
      </c>
      <c r="AT306" s="232" t="s">
        <v>184</v>
      </c>
      <c r="AU306" s="232" t="s">
        <v>144</v>
      </c>
      <c r="AY306" s="15" t="s">
        <v>135</v>
      </c>
      <c r="BE306" s="233">
        <f>IF(N306="základná",J306,0)</f>
        <v>0</v>
      </c>
      <c r="BF306" s="233">
        <f>IF(N306="znížená",J306,0)</f>
        <v>0</v>
      </c>
      <c r="BG306" s="233">
        <f>IF(N306="zákl. prenesená",J306,0)</f>
        <v>0</v>
      </c>
      <c r="BH306" s="233">
        <f>IF(N306="zníž. prenesená",J306,0)</f>
        <v>0</v>
      </c>
      <c r="BI306" s="233">
        <f>IF(N306="nulová",J306,0)</f>
        <v>0</v>
      </c>
      <c r="BJ306" s="15" t="s">
        <v>144</v>
      </c>
      <c r="BK306" s="234">
        <f>ROUND(I306*H306,3)</f>
        <v>0</v>
      </c>
      <c r="BL306" s="15" t="s">
        <v>192</v>
      </c>
      <c r="BM306" s="232" t="s">
        <v>892</v>
      </c>
    </row>
    <row r="307" s="1" customFormat="1" ht="24" customHeight="1">
      <c r="B307" s="36"/>
      <c r="C307" s="222" t="s">
        <v>694</v>
      </c>
      <c r="D307" s="222" t="s">
        <v>138</v>
      </c>
      <c r="E307" s="223" t="s">
        <v>893</v>
      </c>
      <c r="F307" s="224" t="s">
        <v>894</v>
      </c>
      <c r="G307" s="225" t="s">
        <v>181</v>
      </c>
      <c r="H307" s="226">
        <v>1</v>
      </c>
      <c r="I307" s="227"/>
      <c r="J307" s="226">
        <f>ROUND(I307*H307,3)</f>
        <v>0</v>
      </c>
      <c r="K307" s="224" t="s">
        <v>142</v>
      </c>
      <c r="L307" s="41"/>
      <c r="M307" s="228" t="s">
        <v>1</v>
      </c>
      <c r="N307" s="229" t="s">
        <v>41</v>
      </c>
      <c r="O307" s="84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32" t="s">
        <v>192</v>
      </c>
      <c r="AT307" s="232" t="s">
        <v>138</v>
      </c>
      <c r="AU307" s="232" t="s">
        <v>144</v>
      </c>
      <c r="AY307" s="15" t="s">
        <v>135</v>
      </c>
      <c r="BE307" s="233">
        <f>IF(N307="základná",J307,0)</f>
        <v>0</v>
      </c>
      <c r="BF307" s="233">
        <f>IF(N307="znížená",J307,0)</f>
        <v>0</v>
      </c>
      <c r="BG307" s="233">
        <f>IF(N307="zákl. prenesená",J307,0)</f>
        <v>0</v>
      </c>
      <c r="BH307" s="233">
        <f>IF(N307="zníž. prenesená",J307,0)</f>
        <v>0</v>
      </c>
      <c r="BI307" s="233">
        <f>IF(N307="nulová",J307,0)</f>
        <v>0</v>
      </c>
      <c r="BJ307" s="15" t="s">
        <v>144</v>
      </c>
      <c r="BK307" s="234">
        <f>ROUND(I307*H307,3)</f>
        <v>0</v>
      </c>
      <c r="BL307" s="15" t="s">
        <v>192</v>
      </c>
      <c r="BM307" s="232" t="s">
        <v>895</v>
      </c>
    </row>
    <row r="308" s="1" customFormat="1" ht="24" customHeight="1">
      <c r="B308" s="36"/>
      <c r="C308" s="247" t="s">
        <v>699</v>
      </c>
      <c r="D308" s="247" t="s">
        <v>184</v>
      </c>
      <c r="E308" s="248" t="s">
        <v>896</v>
      </c>
      <c r="F308" s="249" t="s">
        <v>897</v>
      </c>
      <c r="G308" s="250" t="s">
        <v>181</v>
      </c>
      <c r="H308" s="251">
        <v>1</v>
      </c>
      <c r="I308" s="252"/>
      <c r="J308" s="251">
        <f>ROUND(I308*H308,3)</f>
        <v>0</v>
      </c>
      <c r="K308" s="249" t="s">
        <v>142</v>
      </c>
      <c r="L308" s="253"/>
      <c r="M308" s="254" t="s">
        <v>1</v>
      </c>
      <c r="N308" s="255" t="s">
        <v>41</v>
      </c>
      <c r="O308" s="84"/>
      <c r="P308" s="230">
        <f>O308*H308</f>
        <v>0</v>
      </c>
      <c r="Q308" s="230">
        <v>6.9999999999999994E-05</v>
      </c>
      <c r="R308" s="230">
        <f>Q308*H308</f>
        <v>6.9999999999999994E-05</v>
      </c>
      <c r="S308" s="230">
        <v>0</v>
      </c>
      <c r="T308" s="231">
        <f>S308*H308</f>
        <v>0</v>
      </c>
      <c r="AR308" s="232" t="s">
        <v>174</v>
      </c>
      <c r="AT308" s="232" t="s">
        <v>184</v>
      </c>
      <c r="AU308" s="232" t="s">
        <v>144</v>
      </c>
      <c r="AY308" s="15" t="s">
        <v>135</v>
      </c>
      <c r="BE308" s="233">
        <f>IF(N308="základná",J308,0)</f>
        <v>0</v>
      </c>
      <c r="BF308" s="233">
        <f>IF(N308="znížená",J308,0)</f>
        <v>0</v>
      </c>
      <c r="BG308" s="233">
        <f>IF(N308="zákl. prenesená",J308,0)</f>
        <v>0</v>
      </c>
      <c r="BH308" s="233">
        <f>IF(N308="zníž. prenesená",J308,0)</f>
        <v>0</v>
      </c>
      <c r="BI308" s="233">
        <f>IF(N308="nulová",J308,0)</f>
        <v>0</v>
      </c>
      <c r="BJ308" s="15" t="s">
        <v>144</v>
      </c>
      <c r="BK308" s="234">
        <f>ROUND(I308*H308,3)</f>
        <v>0</v>
      </c>
      <c r="BL308" s="15" t="s">
        <v>143</v>
      </c>
      <c r="BM308" s="232" t="s">
        <v>898</v>
      </c>
    </row>
    <row r="309" s="1" customFormat="1" ht="16.5" customHeight="1">
      <c r="B309" s="36"/>
      <c r="C309" s="222" t="s">
        <v>703</v>
      </c>
      <c r="D309" s="222" t="s">
        <v>138</v>
      </c>
      <c r="E309" s="223" t="s">
        <v>899</v>
      </c>
      <c r="F309" s="224" t="s">
        <v>900</v>
      </c>
      <c r="G309" s="225" t="s">
        <v>181</v>
      </c>
      <c r="H309" s="226">
        <v>1</v>
      </c>
      <c r="I309" s="227"/>
      <c r="J309" s="226">
        <f>ROUND(I309*H309,3)</f>
        <v>0</v>
      </c>
      <c r="K309" s="224" t="s">
        <v>142</v>
      </c>
      <c r="L309" s="41"/>
      <c r="M309" s="228" t="s">
        <v>1</v>
      </c>
      <c r="N309" s="229" t="s">
        <v>41</v>
      </c>
      <c r="O309" s="84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32" t="s">
        <v>192</v>
      </c>
      <c r="AT309" s="232" t="s">
        <v>138</v>
      </c>
      <c r="AU309" s="232" t="s">
        <v>144</v>
      </c>
      <c r="AY309" s="15" t="s">
        <v>135</v>
      </c>
      <c r="BE309" s="233">
        <f>IF(N309="základná",J309,0)</f>
        <v>0</v>
      </c>
      <c r="BF309" s="233">
        <f>IF(N309="znížená",J309,0)</f>
        <v>0</v>
      </c>
      <c r="BG309" s="233">
        <f>IF(N309="zákl. prenesená",J309,0)</f>
        <v>0</v>
      </c>
      <c r="BH309" s="233">
        <f>IF(N309="zníž. prenesená",J309,0)</f>
        <v>0</v>
      </c>
      <c r="BI309" s="233">
        <f>IF(N309="nulová",J309,0)</f>
        <v>0</v>
      </c>
      <c r="BJ309" s="15" t="s">
        <v>144</v>
      </c>
      <c r="BK309" s="234">
        <f>ROUND(I309*H309,3)</f>
        <v>0</v>
      </c>
      <c r="BL309" s="15" t="s">
        <v>192</v>
      </c>
      <c r="BM309" s="232" t="s">
        <v>901</v>
      </c>
    </row>
    <row r="310" s="1" customFormat="1" ht="24" customHeight="1">
      <c r="B310" s="36"/>
      <c r="C310" s="247" t="s">
        <v>636</v>
      </c>
      <c r="D310" s="247" t="s">
        <v>184</v>
      </c>
      <c r="E310" s="248" t="s">
        <v>902</v>
      </c>
      <c r="F310" s="249" t="s">
        <v>903</v>
      </c>
      <c r="G310" s="250" t="s">
        <v>181</v>
      </c>
      <c r="H310" s="251">
        <v>1</v>
      </c>
      <c r="I310" s="252"/>
      <c r="J310" s="251">
        <f>ROUND(I310*H310,3)</f>
        <v>0</v>
      </c>
      <c r="K310" s="249" t="s">
        <v>142</v>
      </c>
      <c r="L310" s="253"/>
      <c r="M310" s="254" t="s">
        <v>1</v>
      </c>
      <c r="N310" s="255" t="s">
        <v>41</v>
      </c>
      <c r="O310" s="84"/>
      <c r="P310" s="230">
        <f>O310*H310</f>
        <v>0</v>
      </c>
      <c r="Q310" s="230">
        <v>0.00059000000000000003</v>
      </c>
      <c r="R310" s="230">
        <f>Q310*H310</f>
        <v>0.00059000000000000003</v>
      </c>
      <c r="S310" s="230">
        <v>0</v>
      </c>
      <c r="T310" s="231">
        <f>S310*H310</f>
        <v>0</v>
      </c>
      <c r="AR310" s="232" t="s">
        <v>283</v>
      </c>
      <c r="AT310" s="232" t="s">
        <v>184</v>
      </c>
      <c r="AU310" s="232" t="s">
        <v>144</v>
      </c>
      <c r="AY310" s="15" t="s">
        <v>135</v>
      </c>
      <c r="BE310" s="233">
        <f>IF(N310="základná",J310,0)</f>
        <v>0</v>
      </c>
      <c r="BF310" s="233">
        <f>IF(N310="znížená",J310,0)</f>
        <v>0</v>
      </c>
      <c r="BG310" s="233">
        <f>IF(N310="zákl. prenesená",J310,0)</f>
        <v>0</v>
      </c>
      <c r="BH310" s="233">
        <f>IF(N310="zníž. prenesená",J310,0)</f>
        <v>0</v>
      </c>
      <c r="BI310" s="233">
        <f>IF(N310="nulová",J310,0)</f>
        <v>0</v>
      </c>
      <c r="BJ310" s="15" t="s">
        <v>144</v>
      </c>
      <c r="BK310" s="234">
        <f>ROUND(I310*H310,3)</f>
        <v>0</v>
      </c>
      <c r="BL310" s="15" t="s">
        <v>192</v>
      </c>
      <c r="BM310" s="232" t="s">
        <v>904</v>
      </c>
    </row>
    <row r="311" s="1" customFormat="1" ht="16.5" customHeight="1">
      <c r="B311" s="36"/>
      <c r="C311" s="222" t="s">
        <v>710</v>
      </c>
      <c r="D311" s="222" t="s">
        <v>138</v>
      </c>
      <c r="E311" s="223" t="s">
        <v>905</v>
      </c>
      <c r="F311" s="224" t="s">
        <v>906</v>
      </c>
      <c r="G311" s="225" t="s">
        <v>181</v>
      </c>
      <c r="H311" s="226">
        <v>1</v>
      </c>
      <c r="I311" s="227"/>
      <c r="J311" s="226">
        <f>ROUND(I311*H311,3)</f>
        <v>0</v>
      </c>
      <c r="K311" s="224" t="s">
        <v>142</v>
      </c>
      <c r="L311" s="41"/>
      <c r="M311" s="228" t="s">
        <v>1</v>
      </c>
      <c r="N311" s="229" t="s">
        <v>41</v>
      </c>
      <c r="O311" s="84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AR311" s="232" t="s">
        <v>192</v>
      </c>
      <c r="AT311" s="232" t="s">
        <v>138</v>
      </c>
      <c r="AU311" s="232" t="s">
        <v>144</v>
      </c>
      <c r="AY311" s="15" t="s">
        <v>135</v>
      </c>
      <c r="BE311" s="233">
        <f>IF(N311="základná",J311,0)</f>
        <v>0</v>
      </c>
      <c r="BF311" s="233">
        <f>IF(N311="znížená",J311,0)</f>
        <v>0</v>
      </c>
      <c r="BG311" s="233">
        <f>IF(N311="zákl. prenesená",J311,0)</f>
        <v>0</v>
      </c>
      <c r="BH311" s="233">
        <f>IF(N311="zníž. prenesená",J311,0)</f>
        <v>0</v>
      </c>
      <c r="BI311" s="233">
        <f>IF(N311="nulová",J311,0)</f>
        <v>0</v>
      </c>
      <c r="BJ311" s="15" t="s">
        <v>144</v>
      </c>
      <c r="BK311" s="234">
        <f>ROUND(I311*H311,3)</f>
        <v>0</v>
      </c>
      <c r="BL311" s="15" t="s">
        <v>192</v>
      </c>
      <c r="BM311" s="232" t="s">
        <v>907</v>
      </c>
    </row>
    <row r="312" s="1" customFormat="1" ht="16.5" customHeight="1">
      <c r="B312" s="36"/>
      <c r="C312" s="247" t="s">
        <v>714</v>
      </c>
      <c r="D312" s="247" t="s">
        <v>184</v>
      </c>
      <c r="E312" s="248" t="s">
        <v>908</v>
      </c>
      <c r="F312" s="249" t="s">
        <v>909</v>
      </c>
      <c r="G312" s="250" t="s">
        <v>181</v>
      </c>
      <c r="H312" s="251">
        <v>1</v>
      </c>
      <c r="I312" s="252"/>
      <c r="J312" s="251">
        <f>ROUND(I312*H312,3)</f>
        <v>0</v>
      </c>
      <c r="K312" s="249" t="s">
        <v>142</v>
      </c>
      <c r="L312" s="253"/>
      <c r="M312" s="254" t="s">
        <v>1</v>
      </c>
      <c r="N312" s="255" t="s">
        <v>41</v>
      </c>
      <c r="O312" s="84"/>
      <c r="P312" s="230">
        <f>O312*H312</f>
        <v>0</v>
      </c>
      <c r="Q312" s="230">
        <v>3.0000000000000001E-05</v>
      </c>
      <c r="R312" s="230">
        <f>Q312*H312</f>
        <v>3.0000000000000001E-05</v>
      </c>
      <c r="S312" s="230">
        <v>0</v>
      </c>
      <c r="T312" s="231">
        <f>S312*H312</f>
        <v>0</v>
      </c>
      <c r="AR312" s="232" t="s">
        <v>174</v>
      </c>
      <c r="AT312" s="232" t="s">
        <v>184</v>
      </c>
      <c r="AU312" s="232" t="s">
        <v>144</v>
      </c>
      <c r="AY312" s="15" t="s">
        <v>135</v>
      </c>
      <c r="BE312" s="233">
        <f>IF(N312="základná",J312,0)</f>
        <v>0</v>
      </c>
      <c r="BF312" s="233">
        <f>IF(N312="znížená",J312,0)</f>
        <v>0</v>
      </c>
      <c r="BG312" s="233">
        <f>IF(N312="zákl. prenesená",J312,0)</f>
        <v>0</v>
      </c>
      <c r="BH312" s="233">
        <f>IF(N312="zníž. prenesená",J312,0)</f>
        <v>0</v>
      </c>
      <c r="BI312" s="233">
        <f>IF(N312="nulová",J312,0)</f>
        <v>0</v>
      </c>
      <c r="BJ312" s="15" t="s">
        <v>144</v>
      </c>
      <c r="BK312" s="234">
        <f>ROUND(I312*H312,3)</f>
        <v>0</v>
      </c>
      <c r="BL312" s="15" t="s">
        <v>143</v>
      </c>
      <c r="BM312" s="232" t="s">
        <v>910</v>
      </c>
    </row>
    <row r="313" s="1" customFormat="1" ht="24" customHeight="1">
      <c r="B313" s="36"/>
      <c r="C313" s="222" t="s">
        <v>718</v>
      </c>
      <c r="D313" s="222" t="s">
        <v>138</v>
      </c>
      <c r="E313" s="223" t="s">
        <v>911</v>
      </c>
      <c r="F313" s="224" t="s">
        <v>912</v>
      </c>
      <c r="G313" s="225" t="s">
        <v>855</v>
      </c>
      <c r="H313" s="227"/>
      <c r="I313" s="227"/>
      <c r="J313" s="226">
        <f>ROUND(I313*H313,3)</f>
        <v>0</v>
      </c>
      <c r="K313" s="224" t="s">
        <v>142</v>
      </c>
      <c r="L313" s="41"/>
      <c r="M313" s="228" t="s">
        <v>1</v>
      </c>
      <c r="N313" s="229" t="s">
        <v>41</v>
      </c>
      <c r="O313" s="84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32" t="s">
        <v>192</v>
      </c>
      <c r="AT313" s="232" t="s">
        <v>138</v>
      </c>
      <c r="AU313" s="232" t="s">
        <v>144</v>
      </c>
      <c r="AY313" s="15" t="s">
        <v>135</v>
      </c>
      <c r="BE313" s="233">
        <f>IF(N313="základná",J313,0)</f>
        <v>0</v>
      </c>
      <c r="BF313" s="233">
        <f>IF(N313="znížená",J313,0)</f>
        <v>0</v>
      </c>
      <c r="BG313" s="233">
        <f>IF(N313="zákl. prenesená",J313,0)</f>
        <v>0</v>
      </c>
      <c r="BH313" s="233">
        <f>IF(N313="zníž. prenesená",J313,0)</f>
        <v>0</v>
      </c>
      <c r="BI313" s="233">
        <f>IF(N313="nulová",J313,0)</f>
        <v>0</v>
      </c>
      <c r="BJ313" s="15" t="s">
        <v>144</v>
      </c>
      <c r="BK313" s="234">
        <f>ROUND(I313*H313,3)</f>
        <v>0</v>
      </c>
      <c r="BL313" s="15" t="s">
        <v>192</v>
      </c>
      <c r="BM313" s="232" t="s">
        <v>913</v>
      </c>
    </row>
    <row r="314" s="11" customFormat="1" ht="22.8" customHeight="1">
      <c r="B314" s="206"/>
      <c r="C314" s="207"/>
      <c r="D314" s="208" t="s">
        <v>74</v>
      </c>
      <c r="E314" s="220" t="s">
        <v>547</v>
      </c>
      <c r="F314" s="220" t="s">
        <v>548</v>
      </c>
      <c r="G314" s="207"/>
      <c r="H314" s="207"/>
      <c r="I314" s="210"/>
      <c r="J314" s="221">
        <f>BK314</f>
        <v>0</v>
      </c>
      <c r="K314" s="207"/>
      <c r="L314" s="212"/>
      <c r="M314" s="213"/>
      <c r="N314" s="214"/>
      <c r="O314" s="214"/>
      <c r="P314" s="215">
        <f>SUM(P315:P319)</f>
        <v>0</v>
      </c>
      <c r="Q314" s="214"/>
      <c r="R314" s="215">
        <f>SUM(R315:R319)</f>
        <v>0.24886999999999998</v>
      </c>
      <c r="S314" s="214"/>
      <c r="T314" s="216">
        <f>SUM(T315:T319)</f>
        <v>0</v>
      </c>
      <c r="AR314" s="217" t="s">
        <v>144</v>
      </c>
      <c r="AT314" s="218" t="s">
        <v>74</v>
      </c>
      <c r="AU314" s="218" t="s">
        <v>83</v>
      </c>
      <c r="AY314" s="217" t="s">
        <v>135</v>
      </c>
      <c r="BK314" s="219">
        <f>SUM(BK315:BK319)</f>
        <v>0</v>
      </c>
    </row>
    <row r="315" s="1" customFormat="1" ht="24" customHeight="1">
      <c r="B315" s="36"/>
      <c r="C315" s="222" t="s">
        <v>722</v>
      </c>
      <c r="D315" s="222" t="s">
        <v>138</v>
      </c>
      <c r="E315" s="223" t="s">
        <v>550</v>
      </c>
      <c r="F315" s="224" t="s">
        <v>551</v>
      </c>
      <c r="G315" s="225" t="s">
        <v>141</v>
      </c>
      <c r="H315" s="226">
        <v>10.868</v>
      </c>
      <c r="I315" s="227"/>
      <c r="J315" s="226">
        <f>ROUND(I315*H315,3)</f>
        <v>0</v>
      </c>
      <c r="K315" s="224" t="s">
        <v>142</v>
      </c>
      <c r="L315" s="41"/>
      <c r="M315" s="228" t="s">
        <v>1</v>
      </c>
      <c r="N315" s="229" t="s">
        <v>41</v>
      </c>
      <c r="O315" s="84"/>
      <c r="P315" s="230">
        <f>O315*H315</f>
        <v>0</v>
      </c>
      <c r="Q315" s="230">
        <v>0.0040000000000000001</v>
      </c>
      <c r="R315" s="230">
        <f>Q315*H315</f>
        <v>0.043472000000000004</v>
      </c>
      <c r="S315" s="230">
        <v>0</v>
      </c>
      <c r="T315" s="231">
        <f>S315*H315</f>
        <v>0</v>
      </c>
      <c r="AR315" s="232" t="s">
        <v>192</v>
      </c>
      <c r="AT315" s="232" t="s">
        <v>138</v>
      </c>
      <c r="AU315" s="232" t="s">
        <v>144</v>
      </c>
      <c r="AY315" s="15" t="s">
        <v>135</v>
      </c>
      <c r="BE315" s="233">
        <f>IF(N315="základná",J315,0)</f>
        <v>0</v>
      </c>
      <c r="BF315" s="233">
        <f>IF(N315="znížená",J315,0)</f>
        <v>0</v>
      </c>
      <c r="BG315" s="233">
        <f>IF(N315="zákl. prenesená",J315,0)</f>
        <v>0</v>
      </c>
      <c r="BH315" s="233">
        <f>IF(N315="zníž. prenesená",J315,0)</f>
        <v>0</v>
      </c>
      <c r="BI315" s="233">
        <f>IF(N315="nulová",J315,0)</f>
        <v>0</v>
      </c>
      <c r="BJ315" s="15" t="s">
        <v>144</v>
      </c>
      <c r="BK315" s="234">
        <f>ROUND(I315*H315,3)</f>
        <v>0</v>
      </c>
      <c r="BL315" s="15" t="s">
        <v>192</v>
      </c>
      <c r="BM315" s="232" t="s">
        <v>552</v>
      </c>
    </row>
    <row r="316" s="12" customFormat="1">
      <c r="B316" s="235"/>
      <c r="C316" s="236"/>
      <c r="D316" s="237" t="s">
        <v>146</v>
      </c>
      <c r="E316" s="238" t="s">
        <v>1</v>
      </c>
      <c r="F316" s="239" t="s">
        <v>789</v>
      </c>
      <c r="G316" s="236"/>
      <c r="H316" s="240">
        <v>10.868</v>
      </c>
      <c r="I316" s="241"/>
      <c r="J316" s="236"/>
      <c r="K316" s="236"/>
      <c r="L316" s="242"/>
      <c r="M316" s="243"/>
      <c r="N316" s="244"/>
      <c r="O316" s="244"/>
      <c r="P316" s="244"/>
      <c r="Q316" s="244"/>
      <c r="R316" s="244"/>
      <c r="S316" s="244"/>
      <c r="T316" s="245"/>
      <c r="AT316" s="246" t="s">
        <v>146</v>
      </c>
      <c r="AU316" s="246" t="s">
        <v>144</v>
      </c>
      <c r="AV316" s="12" t="s">
        <v>144</v>
      </c>
      <c r="AW316" s="12" t="s">
        <v>30</v>
      </c>
      <c r="AX316" s="12" t="s">
        <v>83</v>
      </c>
      <c r="AY316" s="246" t="s">
        <v>135</v>
      </c>
    </row>
    <row r="317" s="1" customFormat="1" ht="24" customHeight="1">
      <c r="B317" s="36"/>
      <c r="C317" s="247" t="s">
        <v>726</v>
      </c>
      <c r="D317" s="247" t="s">
        <v>184</v>
      </c>
      <c r="E317" s="248" t="s">
        <v>554</v>
      </c>
      <c r="F317" s="249" t="s">
        <v>555</v>
      </c>
      <c r="G317" s="250" t="s">
        <v>141</v>
      </c>
      <c r="H317" s="251">
        <v>11.411</v>
      </c>
      <c r="I317" s="252"/>
      <c r="J317" s="251">
        <f>ROUND(I317*H317,3)</f>
        <v>0</v>
      </c>
      <c r="K317" s="249" t="s">
        <v>1</v>
      </c>
      <c r="L317" s="253"/>
      <c r="M317" s="254" t="s">
        <v>1</v>
      </c>
      <c r="N317" s="255" t="s">
        <v>41</v>
      </c>
      <c r="O317" s="84"/>
      <c r="P317" s="230">
        <f>O317*H317</f>
        <v>0</v>
      </c>
      <c r="Q317" s="230">
        <v>0.017999999999999999</v>
      </c>
      <c r="R317" s="230">
        <f>Q317*H317</f>
        <v>0.20539799999999997</v>
      </c>
      <c r="S317" s="230">
        <v>0</v>
      </c>
      <c r="T317" s="231">
        <f>S317*H317</f>
        <v>0</v>
      </c>
      <c r="AR317" s="232" t="s">
        <v>283</v>
      </c>
      <c r="AT317" s="232" t="s">
        <v>184</v>
      </c>
      <c r="AU317" s="232" t="s">
        <v>144</v>
      </c>
      <c r="AY317" s="15" t="s">
        <v>135</v>
      </c>
      <c r="BE317" s="233">
        <f>IF(N317="základná",J317,0)</f>
        <v>0</v>
      </c>
      <c r="BF317" s="233">
        <f>IF(N317="znížená",J317,0)</f>
        <v>0</v>
      </c>
      <c r="BG317" s="233">
        <f>IF(N317="zákl. prenesená",J317,0)</f>
        <v>0</v>
      </c>
      <c r="BH317" s="233">
        <f>IF(N317="zníž. prenesená",J317,0)</f>
        <v>0</v>
      </c>
      <c r="BI317" s="233">
        <f>IF(N317="nulová",J317,0)</f>
        <v>0</v>
      </c>
      <c r="BJ317" s="15" t="s">
        <v>144</v>
      </c>
      <c r="BK317" s="234">
        <f>ROUND(I317*H317,3)</f>
        <v>0</v>
      </c>
      <c r="BL317" s="15" t="s">
        <v>192</v>
      </c>
      <c r="BM317" s="232" t="s">
        <v>556</v>
      </c>
    </row>
    <row r="318" s="12" customFormat="1">
      <c r="B318" s="235"/>
      <c r="C318" s="236"/>
      <c r="D318" s="237" t="s">
        <v>146</v>
      </c>
      <c r="E318" s="236"/>
      <c r="F318" s="239" t="s">
        <v>914</v>
      </c>
      <c r="G318" s="236"/>
      <c r="H318" s="240">
        <v>11.411</v>
      </c>
      <c r="I318" s="241"/>
      <c r="J318" s="236"/>
      <c r="K318" s="236"/>
      <c r="L318" s="242"/>
      <c r="M318" s="243"/>
      <c r="N318" s="244"/>
      <c r="O318" s="244"/>
      <c r="P318" s="244"/>
      <c r="Q318" s="244"/>
      <c r="R318" s="244"/>
      <c r="S318" s="244"/>
      <c r="T318" s="245"/>
      <c r="AT318" s="246" t="s">
        <v>146</v>
      </c>
      <c r="AU318" s="246" t="s">
        <v>144</v>
      </c>
      <c r="AV318" s="12" t="s">
        <v>144</v>
      </c>
      <c r="AW318" s="12" t="s">
        <v>4</v>
      </c>
      <c r="AX318" s="12" t="s">
        <v>83</v>
      </c>
      <c r="AY318" s="246" t="s">
        <v>135</v>
      </c>
    </row>
    <row r="319" s="1" customFormat="1" ht="24" customHeight="1">
      <c r="B319" s="36"/>
      <c r="C319" s="222" t="s">
        <v>730</v>
      </c>
      <c r="D319" s="222" t="s">
        <v>138</v>
      </c>
      <c r="E319" s="223" t="s">
        <v>559</v>
      </c>
      <c r="F319" s="224" t="s">
        <v>560</v>
      </c>
      <c r="G319" s="225" t="s">
        <v>259</v>
      </c>
      <c r="H319" s="226">
        <v>0.249</v>
      </c>
      <c r="I319" s="227"/>
      <c r="J319" s="226">
        <f>ROUND(I319*H319,3)</f>
        <v>0</v>
      </c>
      <c r="K319" s="224" t="s">
        <v>142</v>
      </c>
      <c r="L319" s="41"/>
      <c r="M319" s="228" t="s">
        <v>1</v>
      </c>
      <c r="N319" s="229" t="s">
        <v>41</v>
      </c>
      <c r="O319" s="84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AR319" s="232" t="s">
        <v>192</v>
      </c>
      <c r="AT319" s="232" t="s">
        <v>138</v>
      </c>
      <c r="AU319" s="232" t="s">
        <v>144</v>
      </c>
      <c r="AY319" s="15" t="s">
        <v>135</v>
      </c>
      <c r="BE319" s="233">
        <f>IF(N319="základná",J319,0)</f>
        <v>0</v>
      </c>
      <c r="BF319" s="233">
        <f>IF(N319="znížená",J319,0)</f>
        <v>0</v>
      </c>
      <c r="BG319" s="233">
        <f>IF(N319="zákl. prenesená",J319,0)</f>
        <v>0</v>
      </c>
      <c r="BH319" s="233">
        <f>IF(N319="zníž. prenesená",J319,0)</f>
        <v>0</v>
      </c>
      <c r="BI319" s="233">
        <f>IF(N319="nulová",J319,0)</f>
        <v>0</v>
      </c>
      <c r="BJ319" s="15" t="s">
        <v>144</v>
      </c>
      <c r="BK319" s="234">
        <f>ROUND(I319*H319,3)</f>
        <v>0</v>
      </c>
      <c r="BL319" s="15" t="s">
        <v>192</v>
      </c>
      <c r="BM319" s="232" t="s">
        <v>561</v>
      </c>
    </row>
    <row r="320" s="11" customFormat="1" ht="22.8" customHeight="1">
      <c r="B320" s="206"/>
      <c r="C320" s="207"/>
      <c r="D320" s="208" t="s">
        <v>74</v>
      </c>
      <c r="E320" s="220" t="s">
        <v>562</v>
      </c>
      <c r="F320" s="220" t="s">
        <v>563</v>
      </c>
      <c r="G320" s="207"/>
      <c r="H320" s="207"/>
      <c r="I320" s="210"/>
      <c r="J320" s="221">
        <f>BK320</f>
        <v>0</v>
      </c>
      <c r="K320" s="207"/>
      <c r="L320" s="212"/>
      <c r="M320" s="213"/>
      <c r="N320" s="214"/>
      <c r="O320" s="214"/>
      <c r="P320" s="215">
        <f>SUM(P321:P330)</f>
        <v>0</v>
      </c>
      <c r="Q320" s="214"/>
      <c r="R320" s="215">
        <f>SUM(R321:R330)</f>
        <v>0.61248800000000003</v>
      </c>
      <c r="S320" s="214"/>
      <c r="T320" s="216">
        <f>SUM(T321:T330)</f>
        <v>0</v>
      </c>
      <c r="AR320" s="217" t="s">
        <v>144</v>
      </c>
      <c r="AT320" s="218" t="s">
        <v>74</v>
      </c>
      <c r="AU320" s="218" t="s">
        <v>83</v>
      </c>
      <c r="AY320" s="217" t="s">
        <v>135</v>
      </c>
      <c r="BK320" s="219">
        <f>SUM(BK321:BK330)</f>
        <v>0</v>
      </c>
    </row>
    <row r="321" s="1" customFormat="1" ht="24" customHeight="1">
      <c r="B321" s="36"/>
      <c r="C321" s="222" t="s">
        <v>915</v>
      </c>
      <c r="D321" s="222" t="s">
        <v>138</v>
      </c>
      <c r="E321" s="223" t="s">
        <v>565</v>
      </c>
      <c r="F321" s="224" t="s">
        <v>566</v>
      </c>
      <c r="G321" s="225" t="s">
        <v>141</v>
      </c>
      <c r="H321" s="226">
        <v>29.359999999999999</v>
      </c>
      <c r="I321" s="227"/>
      <c r="J321" s="226">
        <f>ROUND(I321*H321,3)</f>
        <v>0</v>
      </c>
      <c r="K321" s="224" t="s">
        <v>142</v>
      </c>
      <c r="L321" s="41"/>
      <c r="M321" s="228" t="s">
        <v>1</v>
      </c>
      <c r="N321" s="229" t="s">
        <v>41</v>
      </c>
      <c r="O321" s="84"/>
      <c r="P321" s="230">
        <f>O321*H321</f>
        <v>0</v>
      </c>
      <c r="Q321" s="230">
        <v>0.0040000000000000001</v>
      </c>
      <c r="R321" s="230">
        <f>Q321*H321</f>
        <v>0.11744</v>
      </c>
      <c r="S321" s="230">
        <v>0</v>
      </c>
      <c r="T321" s="231">
        <f>S321*H321</f>
        <v>0</v>
      </c>
      <c r="AR321" s="232" t="s">
        <v>192</v>
      </c>
      <c r="AT321" s="232" t="s">
        <v>138</v>
      </c>
      <c r="AU321" s="232" t="s">
        <v>144</v>
      </c>
      <c r="AY321" s="15" t="s">
        <v>135</v>
      </c>
      <c r="BE321" s="233">
        <f>IF(N321="základná",J321,0)</f>
        <v>0</v>
      </c>
      <c r="BF321" s="233">
        <f>IF(N321="znížená",J321,0)</f>
        <v>0</v>
      </c>
      <c r="BG321" s="233">
        <f>IF(N321="zákl. prenesená",J321,0)</f>
        <v>0</v>
      </c>
      <c r="BH321" s="233">
        <f>IF(N321="zníž. prenesená",J321,0)</f>
        <v>0</v>
      </c>
      <c r="BI321" s="233">
        <f>IF(N321="nulová",J321,0)</f>
        <v>0</v>
      </c>
      <c r="BJ321" s="15" t="s">
        <v>144</v>
      </c>
      <c r="BK321" s="234">
        <f>ROUND(I321*H321,3)</f>
        <v>0</v>
      </c>
      <c r="BL321" s="15" t="s">
        <v>192</v>
      </c>
      <c r="BM321" s="232" t="s">
        <v>567</v>
      </c>
    </row>
    <row r="322" s="12" customFormat="1">
      <c r="B322" s="235"/>
      <c r="C322" s="236"/>
      <c r="D322" s="237" t="s">
        <v>146</v>
      </c>
      <c r="E322" s="238" t="s">
        <v>1</v>
      </c>
      <c r="F322" s="239" t="s">
        <v>916</v>
      </c>
      <c r="G322" s="236"/>
      <c r="H322" s="240">
        <v>30.359999999999999</v>
      </c>
      <c r="I322" s="241"/>
      <c r="J322" s="236"/>
      <c r="K322" s="236"/>
      <c r="L322" s="242"/>
      <c r="M322" s="243"/>
      <c r="N322" s="244"/>
      <c r="O322" s="244"/>
      <c r="P322" s="244"/>
      <c r="Q322" s="244"/>
      <c r="R322" s="244"/>
      <c r="S322" s="244"/>
      <c r="T322" s="245"/>
      <c r="AT322" s="246" t="s">
        <v>146</v>
      </c>
      <c r="AU322" s="246" t="s">
        <v>144</v>
      </c>
      <c r="AV322" s="12" t="s">
        <v>144</v>
      </c>
      <c r="AW322" s="12" t="s">
        <v>30</v>
      </c>
      <c r="AX322" s="12" t="s">
        <v>75</v>
      </c>
      <c r="AY322" s="246" t="s">
        <v>135</v>
      </c>
    </row>
    <row r="323" s="12" customFormat="1">
      <c r="B323" s="235"/>
      <c r="C323" s="236"/>
      <c r="D323" s="237" t="s">
        <v>146</v>
      </c>
      <c r="E323" s="238" t="s">
        <v>1</v>
      </c>
      <c r="F323" s="239" t="s">
        <v>917</v>
      </c>
      <c r="G323" s="236"/>
      <c r="H323" s="240">
        <v>-2.02</v>
      </c>
      <c r="I323" s="241"/>
      <c r="J323" s="236"/>
      <c r="K323" s="236"/>
      <c r="L323" s="242"/>
      <c r="M323" s="243"/>
      <c r="N323" s="244"/>
      <c r="O323" s="244"/>
      <c r="P323" s="244"/>
      <c r="Q323" s="244"/>
      <c r="R323" s="244"/>
      <c r="S323" s="244"/>
      <c r="T323" s="245"/>
      <c r="AT323" s="246" t="s">
        <v>146</v>
      </c>
      <c r="AU323" s="246" t="s">
        <v>144</v>
      </c>
      <c r="AV323" s="12" t="s">
        <v>144</v>
      </c>
      <c r="AW323" s="12" t="s">
        <v>30</v>
      </c>
      <c r="AX323" s="12" t="s">
        <v>75</v>
      </c>
      <c r="AY323" s="246" t="s">
        <v>135</v>
      </c>
    </row>
    <row r="324" s="12" customFormat="1">
      <c r="B324" s="235"/>
      <c r="C324" s="236"/>
      <c r="D324" s="237" t="s">
        <v>146</v>
      </c>
      <c r="E324" s="238" t="s">
        <v>1</v>
      </c>
      <c r="F324" s="239" t="s">
        <v>918</v>
      </c>
      <c r="G324" s="236"/>
      <c r="H324" s="240">
        <v>1.02</v>
      </c>
      <c r="I324" s="241"/>
      <c r="J324" s="236"/>
      <c r="K324" s="236"/>
      <c r="L324" s="242"/>
      <c r="M324" s="243"/>
      <c r="N324" s="244"/>
      <c r="O324" s="244"/>
      <c r="P324" s="244"/>
      <c r="Q324" s="244"/>
      <c r="R324" s="244"/>
      <c r="S324" s="244"/>
      <c r="T324" s="245"/>
      <c r="AT324" s="246" t="s">
        <v>146</v>
      </c>
      <c r="AU324" s="246" t="s">
        <v>144</v>
      </c>
      <c r="AV324" s="12" t="s">
        <v>144</v>
      </c>
      <c r="AW324" s="12" t="s">
        <v>30</v>
      </c>
      <c r="AX324" s="12" t="s">
        <v>75</v>
      </c>
      <c r="AY324" s="246" t="s">
        <v>135</v>
      </c>
    </row>
    <row r="325" s="13" customFormat="1">
      <c r="B325" s="256"/>
      <c r="C325" s="257"/>
      <c r="D325" s="237" t="s">
        <v>146</v>
      </c>
      <c r="E325" s="258" t="s">
        <v>1</v>
      </c>
      <c r="F325" s="259" t="s">
        <v>571</v>
      </c>
      <c r="G325" s="257"/>
      <c r="H325" s="260">
        <v>29.359999999999999</v>
      </c>
      <c r="I325" s="261"/>
      <c r="J325" s="257"/>
      <c r="K325" s="257"/>
      <c r="L325" s="262"/>
      <c r="M325" s="263"/>
      <c r="N325" s="264"/>
      <c r="O325" s="264"/>
      <c r="P325" s="264"/>
      <c r="Q325" s="264"/>
      <c r="R325" s="264"/>
      <c r="S325" s="264"/>
      <c r="T325" s="265"/>
      <c r="AT325" s="266" t="s">
        <v>146</v>
      </c>
      <c r="AU325" s="266" t="s">
        <v>144</v>
      </c>
      <c r="AV325" s="13" t="s">
        <v>143</v>
      </c>
      <c r="AW325" s="13" t="s">
        <v>30</v>
      </c>
      <c r="AX325" s="13" t="s">
        <v>83</v>
      </c>
      <c r="AY325" s="266" t="s">
        <v>135</v>
      </c>
    </row>
    <row r="326" s="1" customFormat="1" ht="24" customHeight="1">
      <c r="B326" s="36"/>
      <c r="C326" s="247" t="s">
        <v>919</v>
      </c>
      <c r="D326" s="247" t="s">
        <v>184</v>
      </c>
      <c r="E326" s="248" t="s">
        <v>573</v>
      </c>
      <c r="F326" s="249" t="s">
        <v>574</v>
      </c>
      <c r="G326" s="250" t="s">
        <v>141</v>
      </c>
      <c r="H326" s="251">
        <v>30.827999999999999</v>
      </c>
      <c r="I326" s="252"/>
      <c r="J326" s="251">
        <f>ROUND(I326*H326,3)</f>
        <v>0</v>
      </c>
      <c r="K326" s="249" t="s">
        <v>1</v>
      </c>
      <c r="L326" s="253"/>
      <c r="M326" s="254" t="s">
        <v>1</v>
      </c>
      <c r="N326" s="255" t="s">
        <v>41</v>
      </c>
      <c r="O326" s="84"/>
      <c r="P326" s="230">
        <f>O326*H326</f>
        <v>0</v>
      </c>
      <c r="Q326" s="230">
        <v>0.016</v>
      </c>
      <c r="R326" s="230">
        <f>Q326*H326</f>
        <v>0.49324800000000002</v>
      </c>
      <c r="S326" s="230">
        <v>0</v>
      </c>
      <c r="T326" s="231">
        <f>S326*H326</f>
        <v>0</v>
      </c>
      <c r="AR326" s="232" t="s">
        <v>283</v>
      </c>
      <c r="AT326" s="232" t="s">
        <v>184</v>
      </c>
      <c r="AU326" s="232" t="s">
        <v>144</v>
      </c>
      <c r="AY326" s="15" t="s">
        <v>135</v>
      </c>
      <c r="BE326" s="233">
        <f>IF(N326="základná",J326,0)</f>
        <v>0</v>
      </c>
      <c r="BF326" s="233">
        <f>IF(N326="znížená",J326,0)</f>
        <v>0</v>
      </c>
      <c r="BG326" s="233">
        <f>IF(N326="zákl. prenesená",J326,0)</f>
        <v>0</v>
      </c>
      <c r="BH326" s="233">
        <f>IF(N326="zníž. prenesená",J326,0)</f>
        <v>0</v>
      </c>
      <c r="BI326" s="233">
        <f>IF(N326="nulová",J326,0)</f>
        <v>0</v>
      </c>
      <c r="BJ326" s="15" t="s">
        <v>144</v>
      </c>
      <c r="BK326" s="234">
        <f>ROUND(I326*H326,3)</f>
        <v>0</v>
      </c>
      <c r="BL326" s="15" t="s">
        <v>192</v>
      </c>
      <c r="BM326" s="232" t="s">
        <v>575</v>
      </c>
    </row>
    <row r="327" s="12" customFormat="1">
      <c r="B327" s="235"/>
      <c r="C327" s="236"/>
      <c r="D327" s="237" t="s">
        <v>146</v>
      </c>
      <c r="E327" s="236"/>
      <c r="F327" s="239" t="s">
        <v>920</v>
      </c>
      <c r="G327" s="236"/>
      <c r="H327" s="240">
        <v>30.827999999999999</v>
      </c>
      <c r="I327" s="241"/>
      <c r="J327" s="236"/>
      <c r="K327" s="236"/>
      <c r="L327" s="242"/>
      <c r="M327" s="243"/>
      <c r="N327" s="244"/>
      <c r="O327" s="244"/>
      <c r="P327" s="244"/>
      <c r="Q327" s="244"/>
      <c r="R327" s="244"/>
      <c r="S327" s="244"/>
      <c r="T327" s="245"/>
      <c r="AT327" s="246" t="s">
        <v>146</v>
      </c>
      <c r="AU327" s="246" t="s">
        <v>144</v>
      </c>
      <c r="AV327" s="12" t="s">
        <v>144</v>
      </c>
      <c r="AW327" s="12" t="s">
        <v>4</v>
      </c>
      <c r="AX327" s="12" t="s">
        <v>83</v>
      </c>
      <c r="AY327" s="246" t="s">
        <v>135</v>
      </c>
    </row>
    <row r="328" s="1" customFormat="1" ht="16.5" customHeight="1">
      <c r="B328" s="36"/>
      <c r="C328" s="222" t="s">
        <v>921</v>
      </c>
      <c r="D328" s="222" t="s">
        <v>138</v>
      </c>
      <c r="E328" s="223" t="s">
        <v>578</v>
      </c>
      <c r="F328" s="224" t="s">
        <v>579</v>
      </c>
      <c r="G328" s="225" t="s">
        <v>181</v>
      </c>
      <c r="H328" s="226">
        <v>2</v>
      </c>
      <c r="I328" s="227"/>
      <c r="J328" s="226">
        <f>ROUND(I328*H328,3)</f>
        <v>0</v>
      </c>
      <c r="K328" s="224" t="s">
        <v>142</v>
      </c>
      <c r="L328" s="41"/>
      <c r="M328" s="228" t="s">
        <v>1</v>
      </c>
      <c r="N328" s="229" t="s">
        <v>41</v>
      </c>
      <c r="O328" s="84"/>
      <c r="P328" s="230">
        <f>O328*H328</f>
        <v>0</v>
      </c>
      <c r="Q328" s="230">
        <v>0.00089999999999999998</v>
      </c>
      <c r="R328" s="230">
        <f>Q328*H328</f>
        <v>0.0018</v>
      </c>
      <c r="S328" s="230">
        <v>0</v>
      </c>
      <c r="T328" s="231">
        <f>S328*H328</f>
        <v>0</v>
      </c>
      <c r="AR328" s="232" t="s">
        <v>192</v>
      </c>
      <c r="AT328" s="232" t="s">
        <v>138</v>
      </c>
      <c r="AU328" s="232" t="s">
        <v>144</v>
      </c>
      <c r="AY328" s="15" t="s">
        <v>135</v>
      </c>
      <c r="BE328" s="233">
        <f>IF(N328="základná",J328,0)</f>
        <v>0</v>
      </c>
      <c r="BF328" s="233">
        <f>IF(N328="znížená",J328,0)</f>
        <v>0</v>
      </c>
      <c r="BG328" s="233">
        <f>IF(N328="zákl. prenesená",J328,0)</f>
        <v>0</v>
      </c>
      <c r="BH328" s="233">
        <f>IF(N328="zníž. prenesená",J328,0)</f>
        <v>0</v>
      </c>
      <c r="BI328" s="233">
        <f>IF(N328="nulová",J328,0)</f>
        <v>0</v>
      </c>
      <c r="BJ328" s="15" t="s">
        <v>144</v>
      </c>
      <c r="BK328" s="234">
        <f>ROUND(I328*H328,3)</f>
        <v>0</v>
      </c>
      <c r="BL328" s="15" t="s">
        <v>192</v>
      </c>
      <c r="BM328" s="232" t="s">
        <v>580</v>
      </c>
    </row>
    <row r="329" s="1" customFormat="1" ht="16.5" customHeight="1">
      <c r="B329" s="36"/>
      <c r="C329" s="247" t="s">
        <v>922</v>
      </c>
      <c r="D329" s="247" t="s">
        <v>184</v>
      </c>
      <c r="E329" s="248" t="s">
        <v>581</v>
      </c>
      <c r="F329" s="249" t="s">
        <v>582</v>
      </c>
      <c r="G329" s="250" t="s">
        <v>181</v>
      </c>
      <c r="H329" s="251">
        <v>2</v>
      </c>
      <c r="I329" s="252"/>
      <c r="J329" s="251">
        <f>ROUND(I329*H329,3)</f>
        <v>0</v>
      </c>
      <c r="K329" s="249" t="s">
        <v>1</v>
      </c>
      <c r="L329" s="253"/>
      <c r="M329" s="254" t="s">
        <v>1</v>
      </c>
      <c r="N329" s="255" t="s">
        <v>41</v>
      </c>
      <c r="O329" s="84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32" t="s">
        <v>283</v>
      </c>
      <c r="AT329" s="232" t="s">
        <v>184</v>
      </c>
      <c r="AU329" s="232" t="s">
        <v>144</v>
      </c>
      <c r="AY329" s="15" t="s">
        <v>135</v>
      </c>
      <c r="BE329" s="233">
        <f>IF(N329="základná",J329,0)</f>
        <v>0</v>
      </c>
      <c r="BF329" s="233">
        <f>IF(N329="znížená",J329,0)</f>
        <v>0</v>
      </c>
      <c r="BG329" s="233">
        <f>IF(N329="zákl. prenesená",J329,0)</f>
        <v>0</v>
      </c>
      <c r="BH329" s="233">
        <f>IF(N329="zníž. prenesená",J329,0)</f>
        <v>0</v>
      </c>
      <c r="BI329" s="233">
        <f>IF(N329="nulová",J329,0)</f>
        <v>0</v>
      </c>
      <c r="BJ329" s="15" t="s">
        <v>144</v>
      </c>
      <c r="BK329" s="234">
        <f>ROUND(I329*H329,3)</f>
        <v>0</v>
      </c>
      <c r="BL329" s="15" t="s">
        <v>192</v>
      </c>
      <c r="BM329" s="232" t="s">
        <v>583</v>
      </c>
    </row>
    <row r="330" s="1" customFormat="1" ht="24" customHeight="1">
      <c r="B330" s="36"/>
      <c r="C330" s="222" t="s">
        <v>923</v>
      </c>
      <c r="D330" s="222" t="s">
        <v>138</v>
      </c>
      <c r="E330" s="223" t="s">
        <v>585</v>
      </c>
      <c r="F330" s="224" t="s">
        <v>586</v>
      </c>
      <c r="G330" s="225" t="s">
        <v>259</v>
      </c>
      <c r="H330" s="226">
        <v>0.61199999999999999</v>
      </c>
      <c r="I330" s="227"/>
      <c r="J330" s="226">
        <f>ROUND(I330*H330,3)</f>
        <v>0</v>
      </c>
      <c r="K330" s="224" t="s">
        <v>142</v>
      </c>
      <c r="L330" s="41"/>
      <c r="M330" s="228" t="s">
        <v>1</v>
      </c>
      <c r="N330" s="229" t="s">
        <v>41</v>
      </c>
      <c r="O330" s="84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AR330" s="232" t="s">
        <v>192</v>
      </c>
      <c r="AT330" s="232" t="s">
        <v>138</v>
      </c>
      <c r="AU330" s="232" t="s">
        <v>144</v>
      </c>
      <c r="AY330" s="15" t="s">
        <v>135</v>
      </c>
      <c r="BE330" s="233">
        <f>IF(N330="základná",J330,0)</f>
        <v>0</v>
      </c>
      <c r="BF330" s="233">
        <f>IF(N330="znížená",J330,0)</f>
        <v>0</v>
      </c>
      <c r="BG330" s="233">
        <f>IF(N330="zákl. prenesená",J330,0)</f>
        <v>0</v>
      </c>
      <c r="BH330" s="233">
        <f>IF(N330="zníž. prenesená",J330,0)</f>
        <v>0</v>
      </c>
      <c r="BI330" s="233">
        <f>IF(N330="nulová",J330,0)</f>
        <v>0</v>
      </c>
      <c r="BJ330" s="15" t="s">
        <v>144</v>
      </c>
      <c r="BK330" s="234">
        <f>ROUND(I330*H330,3)</f>
        <v>0</v>
      </c>
      <c r="BL330" s="15" t="s">
        <v>192</v>
      </c>
      <c r="BM330" s="232" t="s">
        <v>587</v>
      </c>
    </row>
    <row r="331" s="11" customFormat="1" ht="22.8" customHeight="1">
      <c r="B331" s="206"/>
      <c r="C331" s="207"/>
      <c r="D331" s="208" t="s">
        <v>74</v>
      </c>
      <c r="E331" s="220" t="s">
        <v>588</v>
      </c>
      <c r="F331" s="220" t="s">
        <v>589</v>
      </c>
      <c r="G331" s="207"/>
      <c r="H331" s="207"/>
      <c r="I331" s="210"/>
      <c r="J331" s="221">
        <f>BK331</f>
        <v>0</v>
      </c>
      <c r="K331" s="207"/>
      <c r="L331" s="212"/>
      <c r="M331" s="213"/>
      <c r="N331" s="214"/>
      <c r="O331" s="214"/>
      <c r="P331" s="215">
        <f>SUM(P332:P333)</f>
        <v>0</v>
      </c>
      <c r="Q331" s="214"/>
      <c r="R331" s="215">
        <f>SUM(R332:R333)</f>
        <v>0.00032000000000000003</v>
      </c>
      <c r="S331" s="214"/>
      <c r="T331" s="216">
        <f>SUM(T332:T333)</f>
        <v>0</v>
      </c>
      <c r="AR331" s="217" t="s">
        <v>144</v>
      </c>
      <c r="AT331" s="218" t="s">
        <v>74</v>
      </c>
      <c r="AU331" s="218" t="s">
        <v>83</v>
      </c>
      <c r="AY331" s="217" t="s">
        <v>135</v>
      </c>
      <c r="BK331" s="219">
        <f>SUM(BK332:BK333)</f>
        <v>0</v>
      </c>
    </row>
    <row r="332" s="1" customFormat="1" ht="36" customHeight="1">
      <c r="B332" s="36"/>
      <c r="C332" s="222" t="s">
        <v>924</v>
      </c>
      <c r="D332" s="222" t="s">
        <v>138</v>
      </c>
      <c r="E332" s="223" t="s">
        <v>591</v>
      </c>
      <c r="F332" s="224" t="s">
        <v>592</v>
      </c>
      <c r="G332" s="225" t="s">
        <v>141</v>
      </c>
      <c r="H332" s="226">
        <v>1</v>
      </c>
      <c r="I332" s="227"/>
      <c r="J332" s="226">
        <f>ROUND(I332*H332,3)</f>
        <v>0</v>
      </c>
      <c r="K332" s="224" t="s">
        <v>142</v>
      </c>
      <c r="L332" s="41"/>
      <c r="M332" s="228" t="s">
        <v>1</v>
      </c>
      <c r="N332" s="229" t="s">
        <v>41</v>
      </c>
      <c r="O332" s="84"/>
      <c r="P332" s="230">
        <f>O332*H332</f>
        <v>0</v>
      </c>
      <c r="Q332" s="230">
        <v>0.00024000000000000001</v>
      </c>
      <c r="R332" s="230">
        <f>Q332*H332</f>
        <v>0.00024000000000000001</v>
      </c>
      <c r="S332" s="230">
        <v>0</v>
      </c>
      <c r="T332" s="231">
        <f>S332*H332</f>
        <v>0</v>
      </c>
      <c r="AR332" s="232" t="s">
        <v>192</v>
      </c>
      <c r="AT332" s="232" t="s">
        <v>138</v>
      </c>
      <c r="AU332" s="232" t="s">
        <v>144</v>
      </c>
      <c r="AY332" s="15" t="s">
        <v>135</v>
      </c>
      <c r="BE332" s="233">
        <f>IF(N332="základná",J332,0)</f>
        <v>0</v>
      </c>
      <c r="BF332" s="233">
        <f>IF(N332="znížená",J332,0)</f>
        <v>0</v>
      </c>
      <c r="BG332" s="233">
        <f>IF(N332="zákl. prenesená",J332,0)</f>
        <v>0</v>
      </c>
      <c r="BH332" s="233">
        <f>IF(N332="zníž. prenesená",J332,0)</f>
        <v>0</v>
      </c>
      <c r="BI332" s="233">
        <f>IF(N332="nulová",J332,0)</f>
        <v>0</v>
      </c>
      <c r="BJ332" s="15" t="s">
        <v>144</v>
      </c>
      <c r="BK332" s="234">
        <f>ROUND(I332*H332,3)</f>
        <v>0</v>
      </c>
      <c r="BL332" s="15" t="s">
        <v>192</v>
      </c>
      <c r="BM332" s="232" t="s">
        <v>593</v>
      </c>
    </row>
    <row r="333" s="1" customFormat="1" ht="24" customHeight="1">
      <c r="B333" s="36"/>
      <c r="C333" s="222" t="s">
        <v>925</v>
      </c>
      <c r="D333" s="222" t="s">
        <v>138</v>
      </c>
      <c r="E333" s="223" t="s">
        <v>595</v>
      </c>
      <c r="F333" s="224" t="s">
        <v>596</v>
      </c>
      <c r="G333" s="225" t="s">
        <v>141</v>
      </c>
      <c r="H333" s="226">
        <v>1</v>
      </c>
      <c r="I333" s="227"/>
      <c r="J333" s="226">
        <f>ROUND(I333*H333,3)</f>
        <v>0</v>
      </c>
      <c r="K333" s="224" t="s">
        <v>142</v>
      </c>
      <c r="L333" s="41"/>
      <c r="M333" s="228" t="s">
        <v>1</v>
      </c>
      <c r="N333" s="229" t="s">
        <v>41</v>
      </c>
      <c r="O333" s="84"/>
      <c r="P333" s="230">
        <f>O333*H333</f>
        <v>0</v>
      </c>
      <c r="Q333" s="230">
        <v>8.0000000000000007E-05</v>
      </c>
      <c r="R333" s="230">
        <f>Q333*H333</f>
        <v>8.0000000000000007E-05</v>
      </c>
      <c r="S333" s="230">
        <v>0</v>
      </c>
      <c r="T333" s="231">
        <f>S333*H333</f>
        <v>0</v>
      </c>
      <c r="AR333" s="232" t="s">
        <v>192</v>
      </c>
      <c r="AT333" s="232" t="s">
        <v>138</v>
      </c>
      <c r="AU333" s="232" t="s">
        <v>144</v>
      </c>
      <c r="AY333" s="15" t="s">
        <v>135</v>
      </c>
      <c r="BE333" s="233">
        <f>IF(N333="základná",J333,0)</f>
        <v>0</v>
      </c>
      <c r="BF333" s="233">
        <f>IF(N333="znížená",J333,0)</f>
        <v>0</v>
      </c>
      <c r="BG333" s="233">
        <f>IF(N333="zákl. prenesená",J333,0)</f>
        <v>0</v>
      </c>
      <c r="BH333" s="233">
        <f>IF(N333="zníž. prenesená",J333,0)</f>
        <v>0</v>
      </c>
      <c r="BI333" s="233">
        <f>IF(N333="nulová",J333,0)</f>
        <v>0</v>
      </c>
      <c r="BJ333" s="15" t="s">
        <v>144</v>
      </c>
      <c r="BK333" s="234">
        <f>ROUND(I333*H333,3)</f>
        <v>0</v>
      </c>
      <c r="BL333" s="15" t="s">
        <v>192</v>
      </c>
      <c r="BM333" s="232" t="s">
        <v>597</v>
      </c>
    </row>
    <row r="334" s="11" customFormat="1" ht="22.8" customHeight="1">
      <c r="B334" s="206"/>
      <c r="C334" s="207"/>
      <c r="D334" s="208" t="s">
        <v>74</v>
      </c>
      <c r="E334" s="220" t="s">
        <v>598</v>
      </c>
      <c r="F334" s="220" t="s">
        <v>599</v>
      </c>
      <c r="G334" s="207"/>
      <c r="H334" s="207"/>
      <c r="I334" s="210"/>
      <c r="J334" s="221">
        <f>BK334</f>
        <v>0</v>
      </c>
      <c r="K334" s="207"/>
      <c r="L334" s="212"/>
      <c r="M334" s="213"/>
      <c r="N334" s="214"/>
      <c r="O334" s="214"/>
      <c r="P334" s="215">
        <f>SUM(P335:P342)</f>
        <v>0</v>
      </c>
      <c r="Q334" s="214"/>
      <c r="R334" s="215">
        <f>SUM(R335:R342)</f>
        <v>0.017099679999999999</v>
      </c>
      <c r="S334" s="214"/>
      <c r="T334" s="216">
        <f>SUM(T335:T342)</f>
        <v>0</v>
      </c>
      <c r="AR334" s="217" t="s">
        <v>144</v>
      </c>
      <c r="AT334" s="218" t="s">
        <v>74</v>
      </c>
      <c r="AU334" s="218" t="s">
        <v>83</v>
      </c>
      <c r="AY334" s="217" t="s">
        <v>135</v>
      </c>
      <c r="BK334" s="219">
        <f>SUM(BK335:BK342)</f>
        <v>0</v>
      </c>
    </row>
    <row r="335" s="1" customFormat="1" ht="16.5" customHeight="1">
      <c r="B335" s="36"/>
      <c r="C335" s="222" t="s">
        <v>926</v>
      </c>
      <c r="D335" s="222" t="s">
        <v>138</v>
      </c>
      <c r="E335" s="223" t="s">
        <v>601</v>
      </c>
      <c r="F335" s="224" t="s">
        <v>602</v>
      </c>
      <c r="G335" s="225" t="s">
        <v>141</v>
      </c>
      <c r="H335" s="226">
        <v>35.57</v>
      </c>
      <c r="I335" s="227"/>
      <c r="J335" s="226">
        <f>ROUND(I335*H335,3)</f>
        <v>0</v>
      </c>
      <c r="K335" s="224" t="s">
        <v>142</v>
      </c>
      <c r="L335" s="41"/>
      <c r="M335" s="228" t="s">
        <v>1</v>
      </c>
      <c r="N335" s="229" t="s">
        <v>41</v>
      </c>
      <c r="O335" s="84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AR335" s="232" t="s">
        <v>192</v>
      </c>
      <c r="AT335" s="232" t="s">
        <v>138</v>
      </c>
      <c r="AU335" s="232" t="s">
        <v>144</v>
      </c>
      <c r="AY335" s="15" t="s">
        <v>135</v>
      </c>
      <c r="BE335" s="233">
        <f>IF(N335="základná",J335,0)</f>
        <v>0</v>
      </c>
      <c r="BF335" s="233">
        <f>IF(N335="znížená",J335,0)</f>
        <v>0</v>
      </c>
      <c r="BG335" s="233">
        <f>IF(N335="zákl. prenesená",J335,0)</f>
        <v>0</v>
      </c>
      <c r="BH335" s="233">
        <f>IF(N335="zníž. prenesená",J335,0)</f>
        <v>0</v>
      </c>
      <c r="BI335" s="233">
        <f>IF(N335="nulová",J335,0)</f>
        <v>0</v>
      </c>
      <c r="BJ335" s="15" t="s">
        <v>144</v>
      </c>
      <c r="BK335" s="234">
        <f>ROUND(I335*H335,3)</f>
        <v>0</v>
      </c>
      <c r="BL335" s="15" t="s">
        <v>192</v>
      </c>
      <c r="BM335" s="232" t="s">
        <v>927</v>
      </c>
    </row>
    <row r="336" s="12" customFormat="1">
      <c r="B336" s="235"/>
      <c r="C336" s="236"/>
      <c r="D336" s="237" t="s">
        <v>146</v>
      </c>
      <c r="E336" s="238" t="s">
        <v>1</v>
      </c>
      <c r="F336" s="239" t="s">
        <v>928</v>
      </c>
      <c r="G336" s="236"/>
      <c r="H336" s="240">
        <v>35.57</v>
      </c>
      <c r="I336" s="241"/>
      <c r="J336" s="236"/>
      <c r="K336" s="236"/>
      <c r="L336" s="242"/>
      <c r="M336" s="243"/>
      <c r="N336" s="244"/>
      <c r="O336" s="244"/>
      <c r="P336" s="244"/>
      <c r="Q336" s="244"/>
      <c r="R336" s="244"/>
      <c r="S336" s="244"/>
      <c r="T336" s="245"/>
      <c r="AT336" s="246" t="s">
        <v>146</v>
      </c>
      <c r="AU336" s="246" t="s">
        <v>144</v>
      </c>
      <c r="AV336" s="12" t="s">
        <v>144</v>
      </c>
      <c r="AW336" s="12" t="s">
        <v>30</v>
      </c>
      <c r="AX336" s="12" t="s">
        <v>83</v>
      </c>
      <c r="AY336" s="246" t="s">
        <v>135</v>
      </c>
    </row>
    <row r="337" s="1" customFormat="1" ht="24" customHeight="1">
      <c r="B337" s="36"/>
      <c r="C337" s="222" t="s">
        <v>929</v>
      </c>
      <c r="D337" s="222" t="s">
        <v>138</v>
      </c>
      <c r="E337" s="223" t="s">
        <v>605</v>
      </c>
      <c r="F337" s="224" t="s">
        <v>606</v>
      </c>
      <c r="G337" s="225" t="s">
        <v>141</v>
      </c>
      <c r="H337" s="226">
        <v>51.718000000000004</v>
      </c>
      <c r="I337" s="227"/>
      <c r="J337" s="226">
        <f>ROUND(I337*H337,3)</f>
        <v>0</v>
      </c>
      <c r="K337" s="224" t="s">
        <v>142</v>
      </c>
      <c r="L337" s="41"/>
      <c r="M337" s="228" t="s">
        <v>1</v>
      </c>
      <c r="N337" s="229" t="s">
        <v>41</v>
      </c>
      <c r="O337" s="84"/>
      <c r="P337" s="230">
        <f>O337*H337</f>
        <v>0</v>
      </c>
      <c r="Q337" s="230">
        <v>0.00010000000000000001</v>
      </c>
      <c r="R337" s="230">
        <f>Q337*H337</f>
        <v>0.0051718000000000007</v>
      </c>
      <c r="S337" s="230">
        <v>0</v>
      </c>
      <c r="T337" s="231">
        <f>S337*H337</f>
        <v>0</v>
      </c>
      <c r="AR337" s="232" t="s">
        <v>192</v>
      </c>
      <c r="AT337" s="232" t="s">
        <v>138</v>
      </c>
      <c r="AU337" s="232" t="s">
        <v>144</v>
      </c>
      <c r="AY337" s="15" t="s">
        <v>135</v>
      </c>
      <c r="BE337" s="233">
        <f>IF(N337="základná",J337,0)</f>
        <v>0</v>
      </c>
      <c r="BF337" s="233">
        <f>IF(N337="znížená",J337,0)</f>
        <v>0</v>
      </c>
      <c r="BG337" s="233">
        <f>IF(N337="zákl. prenesená",J337,0)</f>
        <v>0</v>
      </c>
      <c r="BH337" s="233">
        <f>IF(N337="zníž. prenesená",J337,0)</f>
        <v>0</v>
      </c>
      <c r="BI337" s="233">
        <f>IF(N337="nulová",J337,0)</f>
        <v>0</v>
      </c>
      <c r="BJ337" s="15" t="s">
        <v>144</v>
      </c>
      <c r="BK337" s="234">
        <f>ROUND(I337*H337,3)</f>
        <v>0</v>
      </c>
      <c r="BL337" s="15" t="s">
        <v>192</v>
      </c>
      <c r="BM337" s="232" t="s">
        <v>607</v>
      </c>
    </row>
    <row r="338" s="12" customFormat="1">
      <c r="B338" s="235"/>
      <c r="C338" s="236"/>
      <c r="D338" s="237" t="s">
        <v>146</v>
      </c>
      <c r="E338" s="238" t="s">
        <v>1</v>
      </c>
      <c r="F338" s="239" t="s">
        <v>930</v>
      </c>
      <c r="G338" s="236"/>
      <c r="H338" s="240">
        <v>16.148</v>
      </c>
      <c r="I338" s="241"/>
      <c r="J338" s="236"/>
      <c r="K338" s="236"/>
      <c r="L338" s="242"/>
      <c r="M338" s="243"/>
      <c r="N338" s="244"/>
      <c r="O338" s="244"/>
      <c r="P338" s="244"/>
      <c r="Q338" s="244"/>
      <c r="R338" s="244"/>
      <c r="S338" s="244"/>
      <c r="T338" s="245"/>
      <c r="AT338" s="246" t="s">
        <v>146</v>
      </c>
      <c r="AU338" s="246" t="s">
        <v>144</v>
      </c>
      <c r="AV338" s="12" t="s">
        <v>144</v>
      </c>
      <c r="AW338" s="12" t="s">
        <v>30</v>
      </c>
      <c r="AX338" s="12" t="s">
        <v>75</v>
      </c>
      <c r="AY338" s="246" t="s">
        <v>135</v>
      </c>
    </row>
    <row r="339" s="12" customFormat="1">
      <c r="B339" s="235"/>
      <c r="C339" s="236"/>
      <c r="D339" s="237" t="s">
        <v>146</v>
      </c>
      <c r="E339" s="238" t="s">
        <v>1</v>
      </c>
      <c r="F339" s="239" t="s">
        <v>928</v>
      </c>
      <c r="G339" s="236"/>
      <c r="H339" s="240">
        <v>35.57</v>
      </c>
      <c r="I339" s="241"/>
      <c r="J339" s="236"/>
      <c r="K339" s="236"/>
      <c r="L339" s="242"/>
      <c r="M339" s="243"/>
      <c r="N339" s="244"/>
      <c r="O339" s="244"/>
      <c r="P339" s="244"/>
      <c r="Q339" s="244"/>
      <c r="R339" s="244"/>
      <c r="S339" s="244"/>
      <c r="T339" s="245"/>
      <c r="AT339" s="246" t="s">
        <v>146</v>
      </c>
      <c r="AU339" s="246" t="s">
        <v>144</v>
      </c>
      <c r="AV339" s="12" t="s">
        <v>144</v>
      </c>
      <c r="AW339" s="12" t="s">
        <v>30</v>
      </c>
      <c r="AX339" s="12" t="s">
        <v>75</v>
      </c>
      <c r="AY339" s="246" t="s">
        <v>135</v>
      </c>
    </row>
    <row r="340" s="13" customFormat="1">
      <c r="B340" s="256"/>
      <c r="C340" s="257"/>
      <c r="D340" s="237" t="s">
        <v>146</v>
      </c>
      <c r="E340" s="258" t="s">
        <v>1</v>
      </c>
      <c r="F340" s="259" t="s">
        <v>571</v>
      </c>
      <c r="G340" s="257"/>
      <c r="H340" s="260">
        <v>51.718000000000004</v>
      </c>
      <c r="I340" s="261"/>
      <c r="J340" s="257"/>
      <c r="K340" s="257"/>
      <c r="L340" s="262"/>
      <c r="M340" s="263"/>
      <c r="N340" s="264"/>
      <c r="O340" s="264"/>
      <c r="P340" s="264"/>
      <c r="Q340" s="264"/>
      <c r="R340" s="264"/>
      <c r="S340" s="264"/>
      <c r="T340" s="265"/>
      <c r="AT340" s="266" t="s">
        <v>146</v>
      </c>
      <c r="AU340" s="266" t="s">
        <v>144</v>
      </c>
      <c r="AV340" s="13" t="s">
        <v>143</v>
      </c>
      <c r="AW340" s="13" t="s">
        <v>30</v>
      </c>
      <c r="AX340" s="13" t="s">
        <v>83</v>
      </c>
      <c r="AY340" s="266" t="s">
        <v>135</v>
      </c>
    </row>
    <row r="341" s="1" customFormat="1" ht="24" customHeight="1">
      <c r="B341" s="36"/>
      <c r="C341" s="222" t="s">
        <v>931</v>
      </c>
      <c r="D341" s="222" t="s">
        <v>138</v>
      </c>
      <c r="E341" s="223" t="s">
        <v>932</v>
      </c>
      <c r="F341" s="224" t="s">
        <v>933</v>
      </c>
      <c r="G341" s="225" t="s">
        <v>141</v>
      </c>
      <c r="H341" s="226">
        <v>35.57</v>
      </c>
      <c r="I341" s="227"/>
      <c r="J341" s="226">
        <f>ROUND(I341*H341,3)</f>
        <v>0</v>
      </c>
      <c r="K341" s="224" t="s">
        <v>142</v>
      </c>
      <c r="L341" s="41"/>
      <c r="M341" s="228" t="s">
        <v>1</v>
      </c>
      <c r="N341" s="229" t="s">
        <v>41</v>
      </c>
      <c r="O341" s="84"/>
      <c r="P341" s="230">
        <f>O341*H341</f>
        <v>0</v>
      </c>
      <c r="Q341" s="230">
        <v>3.0000000000000001E-05</v>
      </c>
      <c r="R341" s="230">
        <f>Q341*H341</f>
        <v>0.0010671000000000001</v>
      </c>
      <c r="S341" s="230">
        <v>0</v>
      </c>
      <c r="T341" s="231">
        <f>S341*H341</f>
        <v>0</v>
      </c>
      <c r="AR341" s="232" t="s">
        <v>192</v>
      </c>
      <c r="AT341" s="232" t="s">
        <v>138</v>
      </c>
      <c r="AU341" s="232" t="s">
        <v>144</v>
      </c>
      <c r="AY341" s="15" t="s">
        <v>135</v>
      </c>
      <c r="BE341" s="233">
        <f>IF(N341="základná",J341,0)</f>
        <v>0</v>
      </c>
      <c r="BF341" s="233">
        <f>IF(N341="znížená",J341,0)</f>
        <v>0</v>
      </c>
      <c r="BG341" s="233">
        <f>IF(N341="zákl. prenesená",J341,0)</f>
        <v>0</v>
      </c>
      <c r="BH341" s="233">
        <f>IF(N341="zníž. prenesená",J341,0)</f>
        <v>0</v>
      </c>
      <c r="BI341" s="233">
        <f>IF(N341="nulová",J341,0)</f>
        <v>0</v>
      </c>
      <c r="BJ341" s="15" t="s">
        <v>144</v>
      </c>
      <c r="BK341" s="234">
        <f>ROUND(I341*H341,3)</f>
        <v>0</v>
      </c>
      <c r="BL341" s="15" t="s">
        <v>192</v>
      </c>
      <c r="BM341" s="232" t="s">
        <v>934</v>
      </c>
    </row>
    <row r="342" s="1" customFormat="1" ht="36" customHeight="1">
      <c r="B342" s="36"/>
      <c r="C342" s="222" t="s">
        <v>935</v>
      </c>
      <c r="D342" s="222" t="s">
        <v>138</v>
      </c>
      <c r="E342" s="223" t="s">
        <v>610</v>
      </c>
      <c r="F342" s="224" t="s">
        <v>611</v>
      </c>
      <c r="G342" s="225" t="s">
        <v>141</v>
      </c>
      <c r="H342" s="226">
        <v>51.718000000000004</v>
      </c>
      <c r="I342" s="227"/>
      <c r="J342" s="226">
        <f>ROUND(I342*H342,3)</f>
        <v>0</v>
      </c>
      <c r="K342" s="224" t="s">
        <v>142</v>
      </c>
      <c r="L342" s="41"/>
      <c r="M342" s="228" t="s">
        <v>1</v>
      </c>
      <c r="N342" s="229" t="s">
        <v>41</v>
      </c>
      <c r="O342" s="84"/>
      <c r="P342" s="230">
        <f>O342*H342</f>
        <v>0</v>
      </c>
      <c r="Q342" s="230">
        <v>0.00021000000000000001</v>
      </c>
      <c r="R342" s="230">
        <f>Q342*H342</f>
        <v>0.01086078</v>
      </c>
      <c r="S342" s="230">
        <v>0</v>
      </c>
      <c r="T342" s="231">
        <f>S342*H342</f>
        <v>0</v>
      </c>
      <c r="AR342" s="232" t="s">
        <v>192</v>
      </c>
      <c r="AT342" s="232" t="s">
        <v>138</v>
      </c>
      <c r="AU342" s="232" t="s">
        <v>144</v>
      </c>
      <c r="AY342" s="15" t="s">
        <v>135</v>
      </c>
      <c r="BE342" s="233">
        <f>IF(N342="základná",J342,0)</f>
        <v>0</v>
      </c>
      <c r="BF342" s="233">
        <f>IF(N342="znížená",J342,0)</f>
        <v>0</v>
      </c>
      <c r="BG342" s="233">
        <f>IF(N342="zákl. prenesená",J342,0)</f>
        <v>0</v>
      </c>
      <c r="BH342" s="233">
        <f>IF(N342="zníž. prenesená",J342,0)</f>
        <v>0</v>
      </c>
      <c r="BI342" s="233">
        <f>IF(N342="nulová",J342,0)</f>
        <v>0</v>
      </c>
      <c r="BJ342" s="15" t="s">
        <v>144</v>
      </c>
      <c r="BK342" s="234">
        <f>ROUND(I342*H342,3)</f>
        <v>0</v>
      </c>
      <c r="BL342" s="15" t="s">
        <v>192</v>
      </c>
      <c r="BM342" s="232" t="s">
        <v>612</v>
      </c>
    </row>
    <row r="343" s="11" customFormat="1" ht="25.92" customHeight="1">
      <c r="B343" s="206"/>
      <c r="C343" s="207"/>
      <c r="D343" s="208" t="s">
        <v>74</v>
      </c>
      <c r="E343" s="209" t="s">
        <v>184</v>
      </c>
      <c r="F343" s="209" t="s">
        <v>613</v>
      </c>
      <c r="G343" s="207"/>
      <c r="H343" s="207"/>
      <c r="I343" s="210"/>
      <c r="J343" s="211">
        <f>BK343</f>
        <v>0</v>
      </c>
      <c r="K343" s="207"/>
      <c r="L343" s="212"/>
      <c r="M343" s="213"/>
      <c r="N343" s="214"/>
      <c r="O343" s="214"/>
      <c r="P343" s="215">
        <f>P344</f>
        <v>0</v>
      </c>
      <c r="Q343" s="214"/>
      <c r="R343" s="215">
        <f>R344</f>
        <v>0.01593</v>
      </c>
      <c r="S343" s="214"/>
      <c r="T343" s="216">
        <f>T344</f>
        <v>0</v>
      </c>
      <c r="AR343" s="217" t="s">
        <v>136</v>
      </c>
      <c r="AT343" s="218" t="s">
        <v>74</v>
      </c>
      <c r="AU343" s="218" t="s">
        <v>75</v>
      </c>
      <c r="AY343" s="217" t="s">
        <v>135</v>
      </c>
      <c r="BK343" s="219">
        <f>BK344</f>
        <v>0</v>
      </c>
    </row>
    <row r="344" s="11" customFormat="1" ht="22.8" customHeight="1">
      <c r="B344" s="206"/>
      <c r="C344" s="207"/>
      <c r="D344" s="208" t="s">
        <v>74</v>
      </c>
      <c r="E344" s="220" t="s">
        <v>614</v>
      </c>
      <c r="F344" s="220" t="s">
        <v>615</v>
      </c>
      <c r="G344" s="207"/>
      <c r="H344" s="207"/>
      <c r="I344" s="210"/>
      <c r="J344" s="221">
        <f>BK344</f>
        <v>0</v>
      </c>
      <c r="K344" s="207"/>
      <c r="L344" s="212"/>
      <c r="M344" s="213"/>
      <c r="N344" s="214"/>
      <c r="O344" s="214"/>
      <c r="P344" s="215">
        <f>SUM(P345:P375)</f>
        <v>0</v>
      </c>
      <c r="Q344" s="214"/>
      <c r="R344" s="215">
        <f>SUM(R345:R375)</f>
        <v>0.01593</v>
      </c>
      <c r="S344" s="214"/>
      <c r="T344" s="216">
        <f>SUM(T345:T375)</f>
        <v>0</v>
      </c>
      <c r="AR344" s="217" t="s">
        <v>136</v>
      </c>
      <c r="AT344" s="218" t="s">
        <v>74</v>
      </c>
      <c r="AU344" s="218" t="s">
        <v>83</v>
      </c>
      <c r="AY344" s="217" t="s">
        <v>135</v>
      </c>
      <c r="BK344" s="219">
        <f>SUM(BK345:BK375)</f>
        <v>0</v>
      </c>
    </row>
    <row r="345" s="1" customFormat="1" ht="16.5" customHeight="1">
      <c r="B345" s="36"/>
      <c r="C345" s="222" t="s">
        <v>936</v>
      </c>
      <c r="D345" s="222" t="s">
        <v>138</v>
      </c>
      <c r="E345" s="223" t="s">
        <v>617</v>
      </c>
      <c r="F345" s="224" t="s">
        <v>618</v>
      </c>
      <c r="G345" s="225" t="s">
        <v>329</v>
      </c>
      <c r="H345" s="226">
        <v>1</v>
      </c>
      <c r="I345" s="227"/>
      <c r="J345" s="226">
        <f>ROUND(I345*H345,3)</f>
        <v>0</v>
      </c>
      <c r="K345" s="224" t="s">
        <v>1</v>
      </c>
      <c r="L345" s="41"/>
      <c r="M345" s="228" t="s">
        <v>1</v>
      </c>
      <c r="N345" s="229" t="s">
        <v>41</v>
      </c>
      <c r="O345" s="84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AR345" s="232" t="s">
        <v>427</v>
      </c>
      <c r="AT345" s="232" t="s">
        <v>138</v>
      </c>
      <c r="AU345" s="232" t="s">
        <v>144</v>
      </c>
      <c r="AY345" s="15" t="s">
        <v>135</v>
      </c>
      <c r="BE345" s="233">
        <f>IF(N345="základná",J345,0)</f>
        <v>0</v>
      </c>
      <c r="BF345" s="233">
        <f>IF(N345="znížená",J345,0)</f>
        <v>0</v>
      </c>
      <c r="BG345" s="233">
        <f>IF(N345="zákl. prenesená",J345,0)</f>
        <v>0</v>
      </c>
      <c r="BH345" s="233">
        <f>IF(N345="zníž. prenesená",J345,0)</f>
        <v>0</v>
      </c>
      <c r="BI345" s="233">
        <f>IF(N345="nulová",J345,0)</f>
        <v>0</v>
      </c>
      <c r="BJ345" s="15" t="s">
        <v>144</v>
      </c>
      <c r="BK345" s="234">
        <f>ROUND(I345*H345,3)</f>
        <v>0</v>
      </c>
      <c r="BL345" s="15" t="s">
        <v>427</v>
      </c>
      <c r="BM345" s="232" t="s">
        <v>937</v>
      </c>
    </row>
    <row r="346" s="1" customFormat="1" ht="24" customHeight="1">
      <c r="B346" s="36"/>
      <c r="C346" s="222" t="s">
        <v>938</v>
      </c>
      <c r="D346" s="222" t="s">
        <v>138</v>
      </c>
      <c r="E346" s="223" t="s">
        <v>621</v>
      </c>
      <c r="F346" s="224" t="s">
        <v>622</v>
      </c>
      <c r="G346" s="225" t="s">
        <v>329</v>
      </c>
      <c r="H346" s="226">
        <v>1</v>
      </c>
      <c r="I346" s="227"/>
      <c r="J346" s="226">
        <f>ROUND(I346*H346,3)</f>
        <v>0</v>
      </c>
      <c r="K346" s="224" t="s">
        <v>1</v>
      </c>
      <c r="L346" s="41"/>
      <c r="M346" s="228" t="s">
        <v>1</v>
      </c>
      <c r="N346" s="229" t="s">
        <v>41</v>
      </c>
      <c r="O346" s="84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AR346" s="232" t="s">
        <v>427</v>
      </c>
      <c r="AT346" s="232" t="s">
        <v>138</v>
      </c>
      <c r="AU346" s="232" t="s">
        <v>144</v>
      </c>
      <c r="AY346" s="15" t="s">
        <v>135</v>
      </c>
      <c r="BE346" s="233">
        <f>IF(N346="základná",J346,0)</f>
        <v>0</v>
      </c>
      <c r="BF346" s="233">
        <f>IF(N346="znížená",J346,0)</f>
        <v>0</v>
      </c>
      <c r="BG346" s="233">
        <f>IF(N346="zákl. prenesená",J346,0)</f>
        <v>0</v>
      </c>
      <c r="BH346" s="233">
        <f>IF(N346="zníž. prenesená",J346,0)</f>
        <v>0</v>
      </c>
      <c r="BI346" s="233">
        <f>IF(N346="nulová",J346,0)</f>
        <v>0</v>
      </c>
      <c r="BJ346" s="15" t="s">
        <v>144</v>
      </c>
      <c r="BK346" s="234">
        <f>ROUND(I346*H346,3)</f>
        <v>0</v>
      </c>
      <c r="BL346" s="15" t="s">
        <v>427</v>
      </c>
      <c r="BM346" s="232" t="s">
        <v>623</v>
      </c>
    </row>
    <row r="347" s="1" customFormat="1" ht="16.5" customHeight="1">
      <c r="B347" s="36"/>
      <c r="C347" s="222" t="s">
        <v>939</v>
      </c>
      <c r="D347" s="222" t="s">
        <v>138</v>
      </c>
      <c r="E347" s="223" t="s">
        <v>625</v>
      </c>
      <c r="F347" s="224" t="s">
        <v>626</v>
      </c>
      <c r="G347" s="225" t="s">
        <v>627</v>
      </c>
      <c r="H347" s="226">
        <v>3</v>
      </c>
      <c r="I347" s="227"/>
      <c r="J347" s="226">
        <f>ROUND(I347*H347,3)</f>
        <v>0</v>
      </c>
      <c r="K347" s="224" t="s">
        <v>1</v>
      </c>
      <c r="L347" s="41"/>
      <c r="M347" s="228" t="s">
        <v>1</v>
      </c>
      <c r="N347" s="229" t="s">
        <v>41</v>
      </c>
      <c r="O347" s="84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AR347" s="232" t="s">
        <v>427</v>
      </c>
      <c r="AT347" s="232" t="s">
        <v>138</v>
      </c>
      <c r="AU347" s="232" t="s">
        <v>144</v>
      </c>
      <c r="AY347" s="15" t="s">
        <v>135</v>
      </c>
      <c r="BE347" s="233">
        <f>IF(N347="základná",J347,0)</f>
        <v>0</v>
      </c>
      <c r="BF347" s="233">
        <f>IF(N347="znížená",J347,0)</f>
        <v>0</v>
      </c>
      <c r="BG347" s="233">
        <f>IF(N347="zákl. prenesená",J347,0)</f>
        <v>0</v>
      </c>
      <c r="BH347" s="233">
        <f>IF(N347="zníž. prenesená",J347,0)</f>
        <v>0</v>
      </c>
      <c r="BI347" s="233">
        <f>IF(N347="nulová",J347,0)</f>
        <v>0</v>
      </c>
      <c r="BJ347" s="15" t="s">
        <v>144</v>
      </c>
      <c r="BK347" s="234">
        <f>ROUND(I347*H347,3)</f>
        <v>0</v>
      </c>
      <c r="BL347" s="15" t="s">
        <v>427</v>
      </c>
      <c r="BM347" s="232" t="s">
        <v>628</v>
      </c>
    </row>
    <row r="348" s="1" customFormat="1" ht="24" customHeight="1">
      <c r="B348" s="36"/>
      <c r="C348" s="222" t="s">
        <v>940</v>
      </c>
      <c r="D348" s="222" t="s">
        <v>138</v>
      </c>
      <c r="E348" s="223" t="s">
        <v>630</v>
      </c>
      <c r="F348" s="224" t="s">
        <v>631</v>
      </c>
      <c r="G348" s="225" t="s">
        <v>152</v>
      </c>
      <c r="H348" s="226">
        <v>16</v>
      </c>
      <c r="I348" s="227"/>
      <c r="J348" s="226">
        <f>ROUND(I348*H348,3)</f>
        <v>0</v>
      </c>
      <c r="K348" s="224" t="s">
        <v>142</v>
      </c>
      <c r="L348" s="41"/>
      <c r="M348" s="228" t="s">
        <v>1</v>
      </c>
      <c r="N348" s="229" t="s">
        <v>41</v>
      </c>
      <c r="O348" s="84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AR348" s="232" t="s">
        <v>427</v>
      </c>
      <c r="AT348" s="232" t="s">
        <v>138</v>
      </c>
      <c r="AU348" s="232" t="s">
        <v>144</v>
      </c>
      <c r="AY348" s="15" t="s">
        <v>135</v>
      </c>
      <c r="BE348" s="233">
        <f>IF(N348="základná",J348,0)</f>
        <v>0</v>
      </c>
      <c r="BF348" s="233">
        <f>IF(N348="znížená",J348,0)</f>
        <v>0</v>
      </c>
      <c r="BG348" s="233">
        <f>IF(N348="zákl. prenesená",J348,0)</f>
        <v>0</v>
      </c>
      <c r="BH348" s="233">
        <f>IF(N348="zníž. prenesená",J348,0)</f>
        <v>0</v>
      </c>
      <c r="BI348" s="233">
        <f>IF(N348="nulová",J348,0)</f>
        <v>0</v>
      </c>
      <c r="BJ348" s="15" t="s">
        <v>144</v>
      </c>
      <c r="BK348" s="234">
        <f>ROUND(I348*H348,3)</f>
        <v>0</v>
      </c>
      <c r="BL348" s="15" t="s">
        <v>427</v>
      </c>
      <c r="BM348" s="232" t="s">
        <v>632</v>
      </c>
    </row>
    <row r="349" s="1" customFormat="1" ht="16.5" customHeight="1">
      <c r="B349" s="36"/>
      <c r="C349" s="247" t="s">
        <v>941</v>
      </c>
      <c r="D349" s="247" t="s">
        <v>184</v>
      </c>
      <c r="E349" s="248" t="s">
        <v>634</v>
      </c>
      <c r="F349" s="249" t="s">
        <v>635</v>
      </c>
      <c r="G349" s="250" t="s">
        <v>152</v>
      </c>
      <c r="H349" s="251">
        <v>16</v>
      </c>
      <c r="I349" s="252"/>
      <c r="J349" s="251">
        <f>ROUND(I349*H349,3)</f>
        <v>0</v>
      </c>
      <c r="K349" s="249" t="s">
        <v>142</v>
      </c>
      <c r="L349" s="253"/>
      <c r="M349" s="254" t="s">
        <v>1</v>
      </c>
      <c r="N349" s="255" t="s">
        <v>41</v>
      </c>
      <c r="O349" s="84"/>
      <c r="P349" s="230">
        <f>O349*H349</f>
        <v>0</v>
      </c>
      <c r="Q349" s="230">
        <v>0.00011</v>
      </c>
      <c r="R349" s="230">
        <f>Q349*H349</f>
        <v>0.0017600000000000001</v>
      </c>
      <c r="S349" s="230">
        <v>0</v>
      </c>
      <c r="T349" s="231">
        <f>S349*H349</f>
        <v>0</v>
      </c>
      <c r="AR349" s="232" t="s">
        <v>636</v>
      </c>
      <c r="AT349" s="232" t="s">
        <v>184</v>
      </c>
      <c r="AU349" s="232" t="s">
        <v>144</v>
      </c>
      <c r="AY349" s="15" t="s">
        <v>135</v>
      </c>
      <c r="BE349" s="233">
        <f>IF(N349="základná",J349,0)</f>
        <v>0</v>
      </c>
      <c r="BF349" s="233">
        <f>IF(N349="znížená",J349,0)</f>
        <v>0</v>
      </c>
      <c r="BG349" s="233">
        <f>IF(N349="zákl. prenesená",J349,0)</f>
        <v>0</v>
      </c>
      <c r="BH349" s="233">
        <f>IF(N349="zníž. prenesená",J349,0)</f>
        <v>0</v>
      </c>
      <c r="BI349" s="233">
        <f>IF(N349="nulová",J349,0)</f>
        <v>0</v>
      </c>
      <c r="BJ349" s="15" t="s">
        <v>144</v>
      </c>
      <c r="BK349" s="234">
        <f>ROUND(I349*H349,3)</f>
        <v>0</v>
      </c>
      <c r="BL349" s="15" t="s">
        <v>636</v>
      </c>
      <c r="BM349" s="232" t="s">
        <v>637</v>
      </c>
    </row>
    <row r="350" s="1" customFormat="1" ht="16.5" customHeight="1">
      <c r="B350" s="36"/>
      <c r="C350" s="222" t="s">
        <v>942</v>
      </c>
      <c r="D350" s="222" t="s">
        <v>138</v>
      </c>
      <c r="E350" s="223" t="s">
        <v>639</v>
      </c>
      <c r="F350" s="224" t="s">
        <v>640</v>
      </c>
      <c r="G350" s="225" t="s">
        <v>181</v>
      </c>
      <c r="H350" s="226">
        <v>5</v>
      </c>
      <c r="I350" s="227"/>
      <c r="J350" s="226">
        <f>ROUND(I350*H350,3)</f>
        <v>0</v>
      </c>
      <c r="K350" s="224" t="s">
        <v>142</v>
      </c>
      <c r="L350" s="41"/>
      <c r="M350" s="228" t="s">
        <v>1</v>
      </c>
      <c r="N350" s="229" t="s">
        <v>41</v>
      </c>
      <c r="O350" s="84"/>
      <c r="P350" s="230">
        <f>O350*H350</f>
        <v>0</v>
      </c>
      <c r="Q350" s="230">
        <v>0</v>
      </c>
      <c r="R350" s="230">
        <f>Q350*H350</f>
        <v>0</v>
      </c>
      <c r="S350" s="230">
        <v>0</v>
      </c>
      <c r="T350" s="231">
        <f>S350*H350</f>
        <v>0</v>
      </c>
      <c r="AR350" s="232" t="s">
        <v>427</v>
      </c>
      <c r="AT350" s="232" t="s">
        <v>138</v>
      </c>
      <c r="AU350" s="232" t="s">
        <v>144</v>
      </c>
      <c r="AY350" s="15" t="s">
        <v>135</v>
      </c>
      <c r="BE350" s="233">
        <f>IF(N350="základná",J350,0)</f>
        <v>0</v>
      </c>
      <c r="BF350" s="233">
        <f>IF(N350="znížená",J350,0)</f>
        <v>0</v>
      </c>
      <c r="BG350" s="233">
        <f>IF(N350="zákl. prenesená",J350,0)</f>
        <v>0</v>
      </c>
      <c r="BH350" s="233">
        <f>IF(N350="zníž. prenesená",J350,0)</f>
        <v>0</v>
      </c>
      <c r="BI350" s="233">
        <f>IF(N350="nulová",J350,0)</f>
        <v>0</v>
      </c>
      <c r="BJ350" s="15" t="s">
        <v>144</v>
      </c>
      <c r="BK350" s="234">
        <f>ROUND(I350*H350,3)</f>
        <v>0</v>
      </c>
      <c r="BL350" s="15" t="s">
        <v>427</v>
      </c>
      <c r="BM350" s="232" t="s">
        <v>641</v>
      </c>
    </row>
    <row r="351" s="1" customFormat="1" ht="24" customHeight="1">
      <c r="B351" s="36"/>
      <c r="C351" s="247" t="s">
        <v>943</v>
      </c>
      <c r="D351" s="247" t="s">
        <v>184</v>
      </c>
      <c r="E351" s="248" t="s">
        <v>643</v>
      </c>
      <c r="F351" s="249" t="s">
        <v>944</v>
      </c>
      <c r="G351" s="250" t="s">
        <v>181</v>
      </c>
      <c r="H351" s="251">
        <v>5</v>
      </c>
      <c r="I351" s="252"/>
      <c r="J351" s="251">
        <f>ROUND(I351*H351,3)</f>
        <v>0</v>
      </c>
      <c r="K351" s="249" t="s">
        <v>142</v>
      </c>
      <c r="L351" s="253"/>
      <c r="M351" s="254" t="s">
        <v>1</v>
      </c>
      <c r="N351" s="255" t="s">
        <v>41</v>
      </c>
      <c r="O351" s="84"/>
      <c r="P351" s="230">
        <f>O351*H351</f>
        <v>0</v>
      </c>
      <c r="Q351" s="230">
        <v>3.0000000000000001E-05</v>
      </c>
      <c r="R351" s="230">
        <f>Q351*H351</f>
        <v>0.00015000000000000001</v>
      </c>
      <c r="S351" s="230">
        <v>0</v>
      </c>
      <c r="T351" s="231">
        <f>S351*H351</f>
        <v>0</v>
      </c>
      <c r="AR351" s="232" t="s">
        <v>636</v>
      </c>
      <c r="AT351" s="232" t="s">
        <v>184</v>
      </c>
      <c r="AU351" s="232" t="s">
        <v>144</v>
      </c>
      <c r="AY351" s="15" t="s">
        <v>135</v>
      </c>
      <c r="BE351" s="233">
        <f>IF(N351="základná",J351,0)</f>
        <v>0</v>
      </c>
      <c r="BF351" s="233">
        <f>IF(N351="znížená",J351,0)</f>
        <v>0</v>
      </c>
      <c r="BG351" s="233">
        <f>IF(N351="zákl. prenesená",J351,0)</f>
        <v>0</v>
      </c>
      <c r="BH351" s="233">
        <f>IF(N351="zníž. prenesená",J351,0)</f>
        <v>0</v>
      </c>
      <c r="BI351" s="233">
        <f>IF(N351="nulová",J351,0)</f>
        <v>0</v>
      </c>
      <c r="BJ351" s="15" t="s">
        <v>144</v>
      </c>
      <c r="BK351" s="234">
        <f>ROUND(I351*H351,3)</f>
        <v>0</v>
      </c>
      <c r="BL351" s="15" t="s">
        <v>636</v>
      </c>
      <c r="BM351" s="232" t="s">
        <v>645</v>
      </c>
    </row>
    <row r="352" s="1" customFormat="1" ht="24" customHeight="1">
      <c r="B352" s="36"/>
      <c r="C352" s="222" t="s">
        <v>945</v>
      </c>
      <c r="D352" s="222" t="s">
        <v>138</v>
      </c>
      <c r="E352" s="223" t="s">
        <v>647</v>
      </c>
      <c r="F352" s="224" t="s">
        <v>648</v>
      </c>
      <c r="G352" s="225" t="s">
        <v>181</v>
      </c>
      <c r="H352" s="226">
        <v>9</v>
      </c>
      <c r="I352" s="227"/>
      <c r="J352" s="226">
        <f>ROUND(I352*H352,3)</f>
        <v>0</v>
      </c>
      <c r="K352" s="224" t="s">
        <v>142</v>
      </c>
      <c r="L352" s="41"/>
      <c r="M352" s="228" t="s">
        <v>1</v>
      </c>
      <c r="N352" s="229" t="s">
        <v>41</v>
      </c>
      <c r="O352" s="84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AR352" s="232" t="s">
        <v>427</v>
      </c>
      <c r="AT352" s="232" t="s">
        <v>138</v>
      </c>
      <c r="AU352" s="232" t="s">
        <v>144</v>
      </c>
      <c r="AY352" s="15" t="s">
        <v>135</v>
      </c>
      <c r="BE352" s="233">
        <f>IF(N352="základná",J352,0)</f>
        <v>0</v>
      </c>
      <c r="BF352" s="233">
        <f>IF(N352="znížená",J352,0)</f>
        <v>0</v>
      </c>
      <c r="BG352" s="233">
        <f>IF(N352="zákl. prenesená",J352,0)</f>
        <v>0</v>
      </c>
      <c r="BH352" s="233">
        <f>IF(N352="zníž. prenesená",J352,0)</f>
        <v>0</v>
      </c>
      <c r="BI352" s="233">
        <f>IF(N352="nulová",J352,0)</f>
        <v>0</v>
      </c>
      <c r="BJ352" s="15" t="s">
        <v>144</v>
      </c>
      <c r="BK352" s="234">
        <f>ROUND(I352*H352,3)</f>
        <v>0</v>
      </c>
      <c r="BL352" s="15" t="s">
        <v>427</v>
      </c>
      <c r="BM352" s="232" t="s">
        <v>649</v>
      </c>
    </row>
    <row r="353" s="1" customFormat="1" ht="16.5" customHeight="1">
      <c r="B353" s="36"/>
      <c r="C353" s="247" t="s">
        <v>946</v>
      </c>
      <c r="D353" s="247" t="s">
        <v>184</v>
      </c>
      <c r="E353" s="248" t="s">
        <v>651</v>
      </c>
      <c r="F353" s="249" t="s">
        <v>652</v>
      </c>
      <c r="G353" s="250" t="s">
        <v>181</v>
      </c>
      <c r="H353" s="251">
        <v>6</v>
      </c>
      <c r="I353" s="252"/>
      <c r="J353" s="251">
        <f>ROUND(I353*H353,3)</f>
        <v>0</v>
      </c>
      <c r="K353" s="249" t="s">
        <v>142</v>
      </c>
      <c r="L353" s="253"/>
      <c r="M353" s="254" t="s">
        <v>1</v>
      </c>
      <c r="N353" s="255" t="s">
        <v>41</v>
      </c>
      <c r="O353" s="84"/>
      <c r="P353" s="230">
        <f>O353*H353</f>
        <v>0</v>
      </c>
      <c r="Q353" s="230">
        <v>3.0000000000000001E-05</v>
      </c>
      <c r="R353" s="230">
        <f>Q353*H353</f>
        <v>0.00018000000000000001</v>
      </c>
      <c r="S353" s="230">
        <v>0</v>
      </c>
      <c r="T353" s="231">
        <f>S353*H353</f>
        <v>0</v>
      </c>
      <c r="AR353" s="232" t="s">
        <v>636</v>
      </c>
      <c r="AT353" s="232" t="s">
        <v>184</v>
      </c>
      <c r="AU353" s="232" t="s">
        <v>144</v>
      </c>
      <c r="AY353" s="15" t="s">
        <v>135</v>
      </c>
      <c r="BE353" s="233">
        <f>IF(N353="základná",J353,0)</f>
        <v>0</v>
      </c>
      <c r="BF353" s="233">
        <f>IF(N353="znížená",J353,0)</f>
        <v>0</v>
      </c>
      <c r="BG353" s="233">
        <f>IF(N353="zákl. prenesená",J353,0)</f>
        <v>0</v>
      </c>
      <c r="BH353" s="233">
        <f>IF(N353="zníž. prenesená",J353,0)</f>
        <v>0</v>
      </c>
      <c r="BI353" s="233">
        <f>IF(N353="nulová",J353,0)</f>
        <v>0</v>
      </c>
      <c r="BJ353" s="15" t="s">
        <v>144</v>
      </c>
      <c r="BK353" s="234">
        <f>ROUND(I353*H353,3)</f>
        <v>0</v>
      </c>
      <c r="BL353" s="15" t="s">
        <v>636</v>
      </c>
      <c r="BM353" s="232" t="s">
        <v>653</v>
      </c>
    </row>
    <row r="354" s="1" customFormat="1" ht="16.5" customHeight="1">
      <c r="B354" s="36"/>
      <c r="C354" s="247" t="s">
        <v>947</v>
      </c>
      <c r="D354" s="247" t="s">
        <v>184</v>
      </c>
      <c r="E354" s="248" t="s">
        <v>655</v>
      </c>
      <c r="F354" s="249" t="s">
        <v>656</v>
      </c>
      <c r="G354" s="250" t="s">
        <v>181</v>
      </c>
      <c r="H354" s="251">
        <v>3</v>
      </c>
      <c r="I354" s="252"/>
      <c r="J354" s="251">
        <f>ROUND(I354*H354,3)</f>
        <v>0</v>
      </c>
      <c r="K354" s="249" t="s">
        <v>142</v>
      </c>
      <c r="L354" s="253"/>
      <c r="M354" s="254" t="s">
        <v>1</v>
      </c>
      <c r="N354" s="255" t="s">
        <v>41</v>
      </c>
      <c r="O354" s="84"/>
      <c r="P354" s="230">
        <f>O354*H354</f>
        <v>0</v>
      </c>
      <c r="Q354" s="230">
        <v>3.0000000000000001E-05</v>
      </c>
      <c r="R354" s="230">
        <f>Q354*H354</f>
        <v>9.0000000000000006E-05</v>
      </c>
      <c r="S354" s="230">
        <v>0</v>
      </c>
      <c r="T354" s="231">
        <f>S354*H354</f>
        <v>0</v>
      </c>
      <c r="AR354" s="232" t="s">
        <v>636</v>
      </c>
      <c r="AT354" s="232" t="s">
        <v>184</v>
      </c>
      <c r="AU354" s="232" t="s">
        <v>144</v>
      </c>
      <c r="AY354" s="15" t="s">
        <v>135</v>
      </c>
      <c r="BE354" s="233">
        <f>IF(N354="základná",J354,0)</f>
        <v>0</v>
      </c>
      <c r="BF354" s="233">
        <f>IF(N354="znížená",J354,0)</f>
        <v>0</v>
      </c>
      <c r="BG354" s="233">
        <f>IF(N354="zákl. prenesená",J354,0)</f>
        <v>0</v>
      </c>
      <c r="BH354" s="233">
        <f>IF(N354="zníž. prenesená",J354,0)</f>
        <v>0</v>
      </c>
      <c r="BI354" s="233">
        <f>IF(N354="nulová",J354,0)</f>
        <v>0</v>
      </c>
      <c r="BJ354" s="15" t="s">
        <v>144</v>
      </c>
      <c r="BK354" s="234">
        <f>ROUND(I354*H354,3)</f>
        <v>0</v>
      </c>
      <c r="BL354" s="15" t="s">
        <v>636</v>
      </c>
      <c r="BM354" s="232" t="s">
        <v>657</v>
      </c>
    </row>
    <row r="355" s="1" customFormat="1" ht="24" customHeight="1">
      <c r="B355" s="36"/>
      <c r="C355" s="222" t="s">
        <v>948</v>
      </c>
      <c r="D355" s="222" t="s">
        <v>138</v>
      </c>
      <c r="E355" s="223" t="s">
        <v>659</v>
      </c>
      <c r="F355" s="224" t="s">
        <v>660</v>
      </c>
      <c r="G355" s="225" t="s">
        <v>181</v>
      </c>
      <c r="H355" s="226">
        <v>6</v>
      </c>
      <c r="I355" s="227"/>
      <c r="J355" s="226">
        <f>ROUND(I355*H355,3)</f>
        <v>0</v>
      </c>
      <c r="K355" s="224" t="s">
        <v>142</v>
      </c>
      <c r="L355" s="41"/>
      <c r="M355" s="228" t="s">
        <v>1</v>
      </c>
      <c r="N355" s="229" t="s">
        <v>41</v>
      </c>
      <c r="O355" s="84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AR355" s="232" t="s">
        <v>427</v>
      </c>
      <c r="AT355" s="232" t="s">
        <v>138</v>
      </c>
      <c r="AU355" s="232" t="s">
        <v>144</v>
      </c>
      <c r="AY355" s="15" t="s">
        <v>135</v>
      </c>
      <c r="BE355" s="233">
        <f>IF(N355="základná",J355,0)</f>
        <v>0</v>
      </c>
      <c r="BF355" s="233">
        <f>IF(N355="znížená",J355,0)</f>
        <v>0</v>
      </c>
      <c r="BG355" s="233">
        <f>IF(N355="zákl. prenesená",J355,0)</f>
        <v>0</v>
      </c>
      <c r="BH355" s="233">
        <f>IF(N355="zníž. prenesená",J355,0)</f>
        <v>0</v>
      </c>
      <c r="BI355" s="233">
        <f>IF(N355="nulová",J355,0)</f>
        <v>0</v>
      </c>
      <c r="BJ355" s="15" t="s">
        <v>144</v>
      </c>
      <c r="BK355" s="234">
        <f>ROUND(I355*H355,3)</f>
        <v>0</v>
      </c>
      <c r="BL355" s="15" t="s">
        <v>427</v>
      </c>
      <c r="BM355" s="232" t="s">
        <v>661</v>
      </c>
    </row>
    <row r="356" s="1" customFormat="1" ht="16.5" customHeight="1">
      <c r="B356" s="36"/>
      <c r="C356" s="247" t="s">
        <v>949</v>
      </c>
      <c r="D356" s="247" t="s">
        <v>184</v>
      </c>
      <c r="E356" s="248" t="s">
        <v>663</v>
      </c>
      <c r="F356" s="249" t="s">
        <v>664</v>
      </c>
      <c r="G356" s="250" t="s">
        <v>181</v>
      </c>
      <c r="H356" s="251">
        <v>6</v>
      </c>
      <c r="I356" s="252"/>
      <c r="J356" s="251">
        <f>ROUND(I356*H356,3)</f>
        <v>0</v>
      </c>
      <c r="K356" s="249" t="s">
        <v>142</v>
      </c>
      <c r="L356" s="253"/>
      <c r="M356" s="254" t="s">
        <v>1</v>
      </c>
      <c r="N356" s="255" t="s">
        <v>41</v>
      </c>
      <c r="O356" s="84"/>
      <c r="P356" s="230">
        <f>O356*H356</f>
        <v>0</v>
      </c>
      <c r="Q356" s="230">
        <v>3.0000000000000001E-05</v>
      </c>
      <c r="R356" s="230">
        <f>Q356*H356</f>
        <v>0.00018000000000000001</v>
      </c>
      <c r="S356" s="230">
        <v>0</v>
      </c>
      <c r="T356" s="231">
        <f>S356*H356</f>
        <v>0</v>
      </c>
      <c r="AR356" s="232" t="s">
        <v>636</v>
      </c>
      <c r="AT356" s="232" t="s">
        <v>184</v>
      </c>
      <c r="AU356" s="232" t="s">
        <v>144</v>
      </c>
      <c r="AY356" s="15" t="s">
        <v>135</v>
      </c>
      <c r="BE356" s="233">
        <f>IF(N356="základná",J356,0)</f>
        <v>0</v>
      </c>
      <c r="BF356" s="233">
        <f>IF(N356="znížená",J356,0)</f>
        <v>0</v>
      </c>
      <c r="BG356" s="233">
        <f>IF(N356="zákl. prenesená",J356,0)</f>
        <v>0</v>
      </c>
      <c r="BH356" s="233">
        <f>IF(N356="zníž. prenesená",J356,0)</f>
        <v>0</v>
      </c>
      <c r="BI356" s="233">
        <f>IF(N356="nulová",J356,0)</f>
        <v>0</v>
      </c>
      <c r="BJ356" s="15" t="s">
        <v>144</v>
      </c>
      <c r="BK356" s="234">
        <f>ROUND(I356*H356,3)</f>
        <v>0</v>
      </c>
      <c r="BL356" s="15" t="s">
        <v>636</v>
      </c>
      <c r="BM356" s="232" t="s">
        <v>665</v>
      </c>
    </row>
    <row r="357" s="1" customFormat="1" ht="16.5" customHeight="1">
      <c r="B357" s="36"/>
      <c r="C357" s="222" t="s">
        <v>950</v>
      </c>
      <c r="D357" s="222" t="s">
        <v>138</v>
      </c>
      <c r="E357" s="223" t="s">
        <v>951</v>
      </c>
      <c r="F357" s="224" t="s">
        <v>952</v>
      </c>
      <c r="G357" s="225" t="s">
        <v>181</v>
      </c>
      <c r="H357" s="226">
        <v>1</v>
      </c>
      <c r="I357" s="227"/>
      <c r="J357" s="226">
        <f>ROUND(I357*H357,3)</f>
        <v>0</v>
      </c>
      <c r="K357" s="224" t="s">
        <v>142</v>
      </c>
      <c r="L357" s="41"/>
      <c r="M357" s="228" t="s">
        <v>1</v>
      </c>
      <c r="N357" s="229" t="s">
        <v>41</v>
      </c>
      <c r="O357" s="84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AR357" s="232" t="s">
        <v>427</v>
      </c>
      <c r="AT357" s="232" t="s">
        <v>138</v>
      </c>
      <c r="AU357" s="232" t="s">
        <v>144</v>
      </c>
      <c r="AY357" s="15" t="s">
        <v>135</v>
      </c>
      <c r="BE357" s="233">
        <f>IF(N357="základná",J357,0)</f>
        <v>0</v>
      </c>
      <c r="BF357" s="233">
        <f>IF(N357="znížená",J357,0)</f>
        <v>0</v>
      </c>
      <c r="BG357" s="233">
        <f>IF(N357="zákl. prenesená",J357,0)</f>
        <v>0</v>
      </c>
      <c r="BH357" s="233">
        <f>IF(N357="zníž. prenesená",J357,0)</f>
        <v>0</v>
      </c>
      <c r="BI357" s="233">
        <f>IF(N357="nulová",J357,0)</f>
        <v>0</v>
      </c>
      <c r="BJ357" s="15" t="s">
        <v>144</v>
      </c>
      <c r="BK357" s="234">
        <f>ROUND(I357*H357,3)</f>
        <v>0</v>
      </c>
      <c r="BL357" s="15" t="s">
        <v>427</v>
      </c>
      <c r="BM357" s="232" t="s">
        <v>953</v>
      </c>
    </row>
    <row r="358" s="1" customFormat="1" ht="16.5" customHeight="1">
      <c r="B358" s="36"/>
      <c r="C358" s="247" t="s">
        <v>954</v>
      </c>
      <c r="D358" s="247" t="s">
        <v>184</v>
      </c>
      <c r="E358" s="248" t="s">
        <v>955</v>
      </c>
      <c r="F358" s="249" t="s">
        <v>956</v>
      </c>
      <c r="G358" s="250" t="s">
        <v>181</v>
      </c>
      <c r="H358" s="251">
        <v>1</v>
      </c>
      <c r="I358" s="252"/>
      <c r="J358" s="251">
        <f>ROUND(I358*H358,3)</f>
        <v>0</v>
      </c>
      <c r="K358" s="249" t="s">
        <v>142</v>
      </c>
      <c r="L358" s="253"/>
      <c r="M358" s="254" t="s">
        <v>1</v>
      </c>
      <c r="N358" s="255" t="s">
        <v>41</v>
      </c>
      <c r="O358" s="84"/>
      <c r="P358" s="230">
        <f>O358*H358</f>
        <v>0</v>
      </c>
      <c r="Q358" s="230">
        <v>5.0000000000000002E-05</v>
      </c>
      <c r="R358" s="230">
        <f>Q358*H358</f>
        <v>5.0000000000000002E-05</v>
      </c>
      <c r="S358" s="230">
        <v>0</v>
      </c>
      <c r="T358" s="231">
        <f>S358*H358</f>
        <v>0</v>
      </c>
      <c r="AR358" s="232" t="s">
        <v>636</v>
      </c>
      <c r="AT358" s="232" t="s">
        <v>184</v>
      </c>
      <c r="AU358" s="232" t="s">
        <v>144</v>
      </c>
      <c r="AY358" s="15" t="s">
        <v>135</v>
      </c>
      <c r="BE358" s="233">
        <f>IF(N358="základná",J358,0)</f>
        <v>0</v>
      </c>
      <c r="BF358" s="233">
        <f>IF(N358="znížená",J358,0)</f>
        <v>0</v>
      </c>
      <c r="BG358" s="233">
        <f>IF(N358="zákl. prenesená",J358,0)</f>
        <v>0</v>
      </c>
      <c r="BH358" s="233">
        <f>IF(N358="zníž. prenesená",J358,0)</f>
        <v>0</v>
      </c>
      <c r="BI358" s="233">
        <f>IF(N358="nulová",J358,0)</f>
        <v>0</v>
      </c>
      <c r="BJ358" s="15" t="s">
        <v>144</v>
      </c>
      <c r="BK358" s="234">
        <f>ROUND(I358*H358,3)</f>
        <v>0</v>
      </c>
      <c r="BL358" s="15" t="s">
        <v>636</v>
      </c>
      <c r="BM358" s="232" t="s">
        <v>957</v>
      </c>
    </row>
    <row r="359" s="1" customFormat="1" ht="16.5" customHeight="1">
      <c r="B359" s="36"/>
      <c r="C359" s="222" t="s">
        <v>958</v>
      </c>
      <c r="D359" s="222" t="s">
        <v>138</v>
      </c>
      <c r="E359" s="223" t="s">
        <v>667</v>
      </c>
      <c r="F359" s="224" t="s">
        <v>668</v>
      </c>
      <c r="G359" s="225" t="s">
        <v>181</v>
      </c>
      <c r="H359" s="226">
        <v>2</v>
      </c>
      <c r="I359" s="227"/>
      <c r="J359" s="226">
        <f>ROUND(I359*H359,3)</f>
        <v>0</v>
      </c>
      <c r="K359" s="224" t="s">
        <v>142</v>
      </c>
      <c r="L359" s="41"/>
      <c r="M359" s="228" t="s">
        <v>1</v>
      </c>
      <c r="N359" s="229" t="s">
        <v>41</v>
      </c>
      <c r="O359" s="84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AR359" s="232" t="s">
        <v>427</v>
      </c>
      <c r="AT359" s="232" t="s">
        <v>138</v>
      </c>
      <c r="AU359" s="232" t="s">
        <v>144</v>
      </c>
      <c r="AY359" s="15" t="s">
        <v>135</v>
      </c>
      <c r="BE359" s="233">
        <f>IF(N359="základná",J359,0)</f>
        <v>0</v>
      </c>
      <c r="BF359" s="233">
        <f>IF(N359="znížená",J359,0)</f>
        <v>0</v>
      </c>
      <c r="BG359" s="233">
        <f>IF(N359="zákl. prenesená",J359,0)</f>
        <v>0</v>
      </c>
      <c r="BH359" s="233">
        <f>IF(N359="zníž. prenesená",J359,0)</f>
        <v>0</v>
      </c>
      <c r="BI359" s="233">
        <f>IF(N359="nulová",J359,0)</f>
        <v>0</v>
      </c>
      <c r="BJ359" s="15" t="s">
        <v>144</v>
      </c>
      <c r="BK359" s="234">
        <f>ROUND(I359*H359,3)</f>
        <v>0</v>
      </c>
      <c r="BL359" s="15" t="s">
        <v>427</v>
      </c>
      <c r="BM359" s="232" t="s">
        <v>959</v>
      </c>
    </row>
    <row r="360" s="1" customFormat="1" ht="16.5" customHeight="1">
      <c r="B360" s="36"/>
      <c r="C360" s="247" t="s">
        <v>960</v>
      </c>
      <c r="D360" s="247" t="s">
        <v>184</v>
      </c>
      <c r="E360" s="248" t="s">
        <v>671</v>
      </c>
      <c r="F360" s="249" t="s">
        <v>961</v>
      </c>
      <c r="G360" s="250" t="s">
        <v>181</v>
      </c>
      <c r="H360" s="251">
        <v>2</v>
      </c>
      <c r="I360" s="252"/>
      <c r="J360" s="251">
        <f>ROUND(I360*H360,3)</f>
        <v>0</v>
      </c>
      <c r="K360" s="249" t="s">
        <v>142</v>
      </c>
      <c r="L360" s="253"/>
      <c r="M360" s="254" t="s">
        <v>1</v>
      </c>
      <c r="N360" s="255" t="s">
        <v>41</v>
      </c>
      <c r="O360" s="84"/>
      <c r="P360" s="230">
        <f>O360*H360</f>
        <v>0</v>
      </c>
      <c r="Q360" s="230">
        <v>5.0000000000000002E-05</v>
      </c>
      <c r="R360" s="230">
        <f>Q360*H360</f>
        <v>0.00010000000000000001</v>
      </c>
      <c r="S360" s="230">
        <v>0</v>
      </c>
      <c r="T360" s="231">
        <f>S360*H360</f>
        <v>0</v>
      </c>
      <c r="AR360" s="232" t="s">
        <v>636</v>
      </c>
      <c r="AT360" s="232" t="s">
        <v>184</v>
      </c>
      <c r="AU360" s="232" t="s">
        <v>144</v>
      </c>
      <c r="AY360" s="15" t="s">
        <v>135</v>
      </c>
      <c r="BE360" s="233">
        <f>IF(N360="základná",J360,0)</f>
        <v>0</v>
      </c>
      <c r="BF360" s="233">
        <f>IF(N360="znížená",J360,0)</f>
        <v>0</v>
      </c>
      <c r="BG360" s="233">
        <f>IF(N360="zákl. prenesená",J360,0)</f>
        <v>0</v>
      </c>
      <c r="BH360" s="233">
        <f>IF(N360="zníž. prenesená",J360,0)</f>
        <v>0</v>
      </c>
      <c r="BI360" s="233">
        <f>IF(N360="nulová",J360,0)</f>
        <v>0</v>
      </c>
      <c r="BJ360" s="15" t="s">
        <v>144</v>
      </c>
      <c r="BK360" s="234">
        <f>ROUND(I360*H360,3)</f>
        <v>0</v>
      </c>
      <c r="BL360" s="15" t="s">
        <v>636</v>
      </c>
      <c r="BM360" s="232" t="s">
        <v>962</v>
      </c>
    </row>
    <row r="361" s="1" customFormat="1" ht="24" customHeight="1">
      <c r="B361" s="36"/>
      <c r="C361" s="222" t="s">
        <v>963</v>
      </c>
      <c r="D361" s="222" t="s">
        <v>138</v>
      </c>
      <c r="E361" s="223" t="s">
        <v>675</v>
      </c>
      <c r="F361" s="224" t="s">
        <v>676</v>
      </c>
      <c r="G361" s="225" t="s">
        <v>181</v>
      </c>
      <c r="H361" s="226">
        <v>2</v>
      </c>
      <c r="I361" s="227"/>
      <c r="J361" s="226">
        <f>ROUND(I361*H361,3)</f>
        <v>0</v>
      </c>
      <c r="K361" s="224" t="s">
        <v>142</v>
      </c>
      <c r="L361" s="41"/>
      <c r="M361" s="228" t="s">
        <v>1</v>
      </c>
      <c r="N361" s="229" t="s">
        <v>41</v>
      </c>
      <c r="O361" s="84"/>
      <c r="P361" s="230">
        <f>O361*H361</f>
        <v>0</v>
      </c>
      <c r="Q361" s="230">
        <v>0</v>
      </c>
      <c r="R361" s="230">
        <f>Q361*H361</f>
        <v>0</v>
      </c>
      <c r="S361" s="230">
        <v>0</v>
      </c>
      <c r="T361" s="231">
        <f>S361*H361</f>
        <v>0</v>
      </c>
      <c r="AR361" s="232" t="s">
        <v>427</v>
      </c>
      <c r="AT361" s="232" t="s">
        <v>138</v>
      </c>
      <c r="AU361" s="232" t="s">
        <v>144</v>
      </c>
      <c r="AY361" s="15" t="s">
        <v>135</v>
      </c>
      <c r="BE361" s="233">
        <f>IF(N361="základná",J361,0)</f>
        <v>0</v>
      </c>
      <c r="BF361" s="233">
        <f>IF(N361="znížená",J361,0)</f>
        <v>0</v>
      </c>
      <c r="BG361" s="233">
        <f>IF(N361="zákl. prenesená",J361,0)</f>
        <v>0</v>
      </c>
      <c r="BH361" s="233">
        <f>IF(N361="zníž. prenesená",J361,0)</f>
        <v>0</v>
      </c>
      <c r="BI361" s="233">
        <f>IF(N361="nulová",J361,0)</f>
        <v>0</v>
      </c>
      <c r="BJ361" s="15" t="s">
        <v>144</v>
      </c>
      <c r="BK361" s="234">
        <f>ROUND(I361*H361,3)</f>
        <v>0</v>
      </c>
      <c r="BL361" s="15" t="s">
        <v>427</v>
      </c>
      <c r="BM361" s="232" t="s">
        <v>677</v>
      </c>
    </row>
    <row r="362" s="1" customFormat="1" ht="16.5" customHeight="1">
      <c r="B362" s="36"/>
      <c r="C362" s="247" t="s">
        <v>964</v>
      </c>
      <c r="D362" s="247" t="s">
        <v>184</v>
      </c>
      <c r="E362" s="248" t="s">
        <v>679</v>
      </c>
      <c r="F362" s="249" t="s">
        <v>680</v>
      </c>
      <c r="G362" s="250" t="s">
        <v>181</v>
      </c>
      <c r="H362" s="251">
        <v>2</v>
      </c>
      <c r="I362" s="252"/>
      <c r="J362" s="251">
        <f>ROUND(I362*H362,3)</f>
        <v>0</v>
      </c>
      <c r="K362" s="249" t="s">
        <v>142</v>
      </c>
      <c r="L362" s="253"/>
      <c r="M362" s="254" t="s">
        <v>1</v>
      </c>
      <c r="N362" s="255" t="s">
        <v>41</v>
      </c>
      <c r="O362" s="84"/>
      <c r="P362" s="230">
        <f>O362*H362</f>
        <v>0</v>
      </c>
      <c r="Q362" s="230">
        <v>8.0000000000000007E-05</v>
      </c>
      <c r="R362" s="230">
        <f>Q362*H362</f>
        <v>0.00016000000000000001</v>
      </c>
      <c r="S362" s="230">
        <v>0</v>
      </c>
      <c r="T362" s="231">
        <f>S362*H362</f>
        <v>0</v>
      </c>
      <c r="AR362" s="232" t="s">
        <v>636</v>
      </c>
      <c r="AT362" s="232" t="s">
        <v>184</v>
      </c>
      <c r="AU362" s="232" t="s">
        <v>144</v>
      </c>
      <c r="AY362" s="15" t="s">
        <v>135</v>
      </c>
      <c r="BE362" s="233">
        <f>IF(N362="základná",J362,0)</f>
        <v>0</v>
      </c>
      <c r="BF362" s="233">
        <f>IF(N362="znížená",J362,0)</f>
        <v>0</v>
      </c>
      <c r="BG362" s="233">
        <f>IF(N362="zákl. prenesená",J362,0)</f>
        <v>0</v>
      </c>
      <c r="BH362" s="233">
        <f>IF(N362="zníž. prenesená",J362,0)</f>
        <v>0</v>
      </c>
      <c r="BI362" s="233">
        <f>IF(N362="nulová",J362,0)</f>
        <v>0</v>
      </c>
      <c r="BJ362" s="15" t="s">
        <v>144</v>
      </c>
      <c r="BK362" s="234">
        <f>ROUND(I362*H362,3)</f>
        <v>0</v>
      </c>
      <c r="BL362" s="15" t="s">
        <v>636</v>
      </c>
      <c r="BM362" s="232" t="s">
        <v>681</v>
      </c>
    </row>
    <row r="363" s="1" customFormat="1" ht="24" customHeight="1">
      <c r="B363" s="36"/>
      <c r="C363" s="222" t="s">
        <v>965</v>
      </c>
      <c r="D363" s="222" t="s">
        <v>138</v>
      </c>
      <c r="E363" s="223" t="s">
        <v>683</v>
      </c>
      <c r="F363" s="224" t="s">
        <v>966</v>
      </c>
      <c r="G363" s="225" t="s">
        <v>181</v>
      </c>
      <c r="H363" s="226">
        <v>1</v>
      </c>
      <c r="I363" s="227"/>
      <c r="J363" s="226">
        <f>ROUND(I363*H363,3)</f>
        <v>0</v>
      </c>
      <c r="K363" s="224" t="s">
        <v>142</v>
      </c>
      <c r="L363" s="41"/>
      <c r="M363" s="228" t="s">
        <v>1</v>
      </c>
      <c r="N363" s="229" t="s">
        <v>41</v>
      </c>
      <c r="O363" s="84"/>
      <c r="P363" s="230">
        <f>O363*H363</f>
        <v>0</v>
      </c>
      <c r="Q363" s="230">
        <v>0</v>
      </c>
      <c r="R363" s="230">
        <f>Q363*H363</f>
        <v>0</v>
      </c>
      <c r="S363" s="230">
        <v>0</v>
      </c>
      <c r="T363" s="231">
        <f>S363*H363</f>
        <v>0</v>
      </c>
      <c r="AR363" s="232" t="s">
        <v>427</v>
      </c>
      <c r="AT363" s="232" t="s">
        <v>138</v>
      </c>
      <c r="AU363" s="232" t="s">
        <v>144</v>
      </c>
      <c r="AY363" s="15" t="s">
        <v>135</v>
      </c>
      <c r="BE363" s="233">
        <f>IF(N363="základná",J363,0)</f>
        <v>0</v>
      </c>
      <c r="BF363" s="233">
        <f>IF(N363="znížená",J363,0)</f>
        <v>0</v>
      </c>
      <c r="BG363" s="233">
        <f>IF(N363="zákl. prenesená",J363,0)</f>
        <v>0</v>
      </c>
      <c r="BH363" s="233">
        <f>IF(N363="zníž. prenesená",J363,0)</f>
        <v>0</v>
      </c>
      <c r="BI363" s="233">
        <f>IF(N363="nulová",J363,0)</f>
        <v>0</v>
      </c>
      <c r="BJ363" s="15" t="s">
        <v>144</v>
      </c>
      <c r="BK363" s="234">
        <f>ROUND(I363*H363,3)</f>
        <v>0</v>
      </c>
      <c r="BL363" s="15" t="s">
        <v>427</v>
      </c>
      <c r="BM363" s="232" t="s">
        <v>685</v>
      </c>
    </row>
    <row r="364" s="1" customFormat="1" ht="24" customHeight="1">
      <c r="B364" s="36"/>
      <c r="C364" s="247" t="s">
        <v>967</v>
      </c>
      <c r="D364" s="247" t="s">
        <v>184</v>
      </c>
      <c r="E364" s="248" t="s">
        <v>687</v>
      </c>
      <c r="F364" s="249" t="s">
        <v>688</v>
      </c>
      <c r="G364" s="250" t="s">
        <v>181</v>
      </c>
      <c r="H364" s="251">
        <v>1</v>
      </c>
      <c r="I364" s="252"/>
      <c r="J364" s="251">
        <f>ROUND(I364*H364,3)</f>
        <v>0</v>
      </c>
      <c r="K364" s="249" t="s">
        <v>142</v>
      </c>
      <c r="L364" s="253"/>
      <c r="M364" s="254" t="s">
        <v>1</v>
      </c>
      <c r="N364" s="255" t="s">
        <v>41</v>
      </c>
      <c r="O364" s="84"/>
      <c r="P364" s="230">
        <f>O364*H364</f>
        <v>0</v>
      </c>
      <c r="Q364" s="230">
        <v>0.00016000000000000001</v>
      </c>
      <c r="R364" s="230">
        <f>Q364*H364</f>
        <v>0.00016000000000000001</v>
      </c>
      <c r="S364" s="230">
        <v>0</v>
      </c>
      <c r="T364" s="231">
        <f>S364*H364</f>
        <v>0</v>
      </c>
      <c r="AR364" s="232" t="s">
        <v>636</v>
      </c>
      <c r="AT364" s="232" t="s">
        <v>184</v>
      </c>
      <c r="AU364" s="232" t="s">
        <v>144</v>
      </c>
      <c r="AY364" s="15" t="s">
        <v>135</v>
      </c>
      <c r="BE364" s="233">
        <f>IF(N364="základná",J364,0)</f>
        <v>0</v>
      </c>
      <c r="BF364" s="233">
        <f>IF(N364="znížená",J364,0)</f>
        <v>0</v>
      </c>
      <c r="BG364" s="233">
        <f>IF(N364="zákl. prenesená",J364,0)</f>
        <v>0</v>
      </c>
      <c r="BH364" s="233">
        <f>IF(N364="zníž. prenesená",J364,0)</f>
        <v>0</v>
      </c>
      <c r="BI364" s="233">
        <f>IF(N364="nulová",J364,0)</f>
        <v>0</v>
      </c>
      <c r="BJ364" s="15" t="s">
        <v>144</v>
      </c>
      <c r="BK364" s="234">
        <f>ROUND(I364*H364,3)</f>
        <v>0</v>
      </c>
      <c r="BL364" s="15" t="s">
        <v>636</v>
      </c>
      <c r="BM364" s="232" t="s">
        <v>689</v>
      </c>
    </row>
    <row r="365" s="1" customFormat="1" ht="24" customHeight="1">
      <c r="B365" s="36"/>
      <c r="C365" s="222" t="s">
        <v>968</v>
      </c>
      <c r="D365" s="222" t="s">
        <v>138</v>
      </c>
      <c r="E365" s="223" t="s">
        <v>691</v>
      </c>
      <c r="F365" s="224" t="s">
        <v>692</v>
      </c>
      <c r="G365" s="225" t="s">
        <v>181</v>
      </c>
      <c r="H365" s="226">
        <v>1</v>
      </c>
      <c r="I365" s="227"/>
      <c r="J365" s="226">
        <f>ROUND(I365*H365,3)</f>
        <v>0</v>
      </c>
      <c r="K365" s="224" t="s">
        <v>142</v>
      </c>
      <c r="L365" s="41"/>
      <c r="M365" s="228" t="s">
        <v>1</v>
      </c>
      <c r="N365" s="229" t="s">
        <v>41</v>
      </c>
      <c r="O365" s="84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AR365" s="232" t="s">
        <v>427</v>
      </c>
      <c r="AT365" s="232" t="s">
        <v>138</v>
      </c>
      <c r="AU365" s="232" t="s">
        <v>144</v>
      </c>
      <c r="AY365" s="15" t="s">
        <v>135</v>
      </c>
      <c r="BE365" s="233">
        <f>IF(N365="základná",J365,0)</f>
        <v>0</v>
      </c>
      <c r="BF365" s="233">
        <f>IF(N365="znížená",J365,0)</f>
        <v>0</v>
      </c>
      <c r="BG365" s="233">
        <f>IF(N365="zákl. prenesená",J365,0)</f>
        <v>0</v>
      </c>
      <c r="BH365" s="233">
        <f>IF(N365="zníž. prenesená",J365,0)</f>
        <v>0</v>
      </c>
      <c r="BI365" s="233">
        <f>IF(N365="nulová",J365,0)</f>
        <v>0</v>
      </c>
      <c r="BJ365" s="15" t="s">
        <v>144</v>
      </c>
      <c r="BK365" s="234">
        <f>ROUND(I365*H365,3)</f>
        <v>0</v>
      </c>
      <c r="BL365" s="15" t="s">
        <v>427</v>
      </c>
      <c r="BM365" s="232" t="s">
        <v>969</v>
      </c>
    </row>
    <row r="366" s="1" customFormat="1" ht="24" customHeight="1">
      <c r="B366" s="36"/>
      <c r="C366" s="247" t="s">
        <v>970</v>
      </c>
      <c r="D366" s="247" t="s">
        <v>184</v>
      </c>
      <c r="E366" s="248" t="s">
        <v>695</v>
      </c>
      <c r="F366" s="249" t="s">
        <v>971</v>
      </c>
      <c r="G366" s="250" t="s">
        <v>181</v>
      </c>
      <c r="H366" s="251">
        <v>1</v>
      </c>
      <c r="I366" s="252"/>
      <c r="J366" s="251">
        <f>ROUND(I366*H366,3)</f>
        <v>0</v>
      </c>
      <c r="K366" s="249" t="s">
        <v>1</v>
      </c>
      <c r="L366" s="253"/>
      <c r="M366" s="254" t="s">
        <v>1</v>
      </c>
      <c r="N366" s="255" t="s">
        <v>41</v>
      </c>
      <c r="O366" s="84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AR366" s="232" t="s">
        <v>697</v>
      </c>
      <c r="AT366" s="232" t="s">
        <v>184</v>
      </c>
      <c r="AU366" s="232" t="s">
        <v>144</v>
      </c>
      <c r="AY366" s="15" t="s">
        <v>135</v>
      </c>
      <c r="BE366" s="233">
        <f>IF(N366="základná",J366,0)</f>
        <v>0</v>
      </c>
      <c r="BF366" s="233">
        <f>IF(N366="znížená",J366,0)</f>
        <v>0</v>
      </c>
      <c r="BG366" s="233">
        <f>IF(N366="zákl. prenesená",J366,0)</f>
        <v>0</v>
      </c>
      <c r="BH366" s="233">
        <f>IF(N366="zníž. prenesená",J366,0)</f>
        <v>0</v>
      </c>
      <c r="BI366" s="233">
        <f>IF(N366="nulová",J366,0)</f>
        <v>0</v>
      </c>
      <c r="BJ366" s="15" t="s">
        <v>144</v>
      </c>
      <c r="BK366" s="234">
        <f>ROUND(I366*H366,3)</f>
        <v>0</v>
      </c>
      <c r="BL366" s="15" t="s">
        <v>427</v>
      </c>
      <c r="BM366" s="232" t="s">
        <v>698</v>
      </c>
    </row>
    <row r="367" s="1" customFormat="1" ht="16.5" customHeight="1">
      <c r="B367" s="36"/>
      <c r="C367" s="222" t="s">
        <v>972</v>
      </c>
      <c r="D367" s="222" t="s">
        <v>138</v>
      </c>
      <c r="E367" s="223" t="s">
        <v>700</v>
      </c>
      <c r="F367" s="224" t="s">
        <v>701</v>
      </c>
      <c r="G367" s="225" t="s">
        <v>181</v>
      </c>
      <c r="H367" s="226">
        <v>3</v>
      </c>
      <c r="I367" s="227"/>
      <c r="J367" s="226">
        <f>ROUND(I367*H367,3)</f>
        <v>0</v>
      </c>
      <c r="K367" s="224" t="s">
        <v>142</v>
      </c>
      <c r="L367" s="41"/>
      <c r="M367" s="228" t="s">
        <v>1</v>
      </c>
      <c r="N367" s="229" t="s">
        <v>41</v>
      </c>
      <c r="O367" s="84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AR367" s="232" t="s">
        <v>427</v>
      </c>
      <c r="AT367" s="232" t="s">
        <v>138</v>
      </c>
      <c r="AU367" s="232" t="s">
        <v>144</v>
      </c>
      <c r="AY367" s="15" t="s">
        <v>135</v>
      </c>
      <c r="BE367" s="233">
        <f>IF(N367="základná",J367,0)</f>
        <v>0</v>
      </c>
      <c r="BF367" s="233">
        <f>IF(N367="znížená",J367,0)</f>
        <v>0</v>
      </c>
      <c r="BG367" s="233">
        <f>IF(N367="zákl. prenesená",J367,0)</f>
        <v>0</v>
      </c>
      <c r="BH367" s="233">
        <f>IF(N367="zníž. prenesená",J367,0)</f>
        <v>0</v>
      </c>
      <c r="BI367" s="233">
        <f>IF(N367="nulová",J367,0)</f>
        <v>0</v>
      </c>
      <c r="BJ367" s="15" t="s">
        <v>144</v>
      </c>
      <c r="BK367" s="234">
        <f>ROUND(I367*H367,3)</f>
        <v>0</v>
      </c>
      <c r="BL367" s="15" t="s">
        <v>427</v>
      </c>
      <c r="BM367" s="232" t="s">
        <v>702</v>
      </c>
    </row>
    <row r="368" s="1" customFormat="1" ht="16.5" customHeight="1">
      <c r="B368" s="36"/>
      <c r="C368" s="247" t="s">
        <v>973</v>
      </c>
      <c r="D368" s="247" t="s">
        <v>184</v>
      </c>
      <c r="E368" s="248" t="s">
        <v>704</v>
      </c>
      <c r="F368" s="249" t="s">
        <v>705</v>
      </c>
      <c r="G368" s="250" t="s">
        <v>181</v>
      </c>
      <c r="H368" s="251">
        <v>1</v>
      </c>
      <c r="I368" s="252"/>
      <c r="J368" s="251">
        <f>ROUND(I368*H368,3)</f>
        <v>0</v>
      </c>
      <c r="K368" s="249" t="s">
        <v>142</v>
      </c>
      <c r="L368" s="253"/>
      <c r="M368" s="254" t="s">
        <v>1</v>
      </c>
      <c r="N368" s="255" t="s">
        <v>41</v>
      </c>
      <c r="O368" s="84"/>
      <c r="P368" s="230">
        <f>O368*H368</f>
        <v>0</v>
      </c>
      <c r="Q368" s="230">
        <v>0.00027999999999999998</v>
      </c>
      <c r="R368" s="230">
        <f>Q368*H368</f>
        <v>0.00027999999999999998</v>
      </c>
      <c r="S368" s="230">
        <v>0</v>
      </c>
      <c r="T368" s="231">
        <f>S368*H368</f>
        <v>0</v>
      </c>
      <c r="AR368" s="232" t="s">
        <v>636</v>
      </c>
      <c r="AT368" s="232" t="s">
        <v>184</v>
      </c>
      <c r="AU368" s="232" t="s">
        <v>144</v>
      </c>
      <c r="AY368" s="15" t="s">
        <v>135</v>
      </c>
      <c r="BE368" s="233">
        <f>IF(N368="základná",J368,0)</f>
        <v>0</v>
      </c>
      <c r="BF368" s="233">
        <f>IF(N368="znížená",J368,0)</f>
        <v>0</v>
      </c>
      <c r="BG368" s="233">
        <f>IF(N368="zákl. prenesená",J368,0)</f>
        <v>0</v>
      </c>
      <c r="BH368" s="233">
        <f>IF(N368="zníž. prenesená",J368,0)</f>
        <v>0</v>
      </c>
      <c r="BI368" s="233">
        <f>IF(N368="nulová",J368,0)</f>
        <v>0</v>
      </c>
      <c r="BJ368" s="15" t="s">
        <v>144</v>
      </c>
      <c r="BK368" s="234">
        <f>ROUND(I368*H368,3)</f>
        <v>0</v>
      </c>
      <c r="BL368" s="15" t="s">
        <v>636</v>
      </c>
      <c r="BM368" s="232" t="s">
        <v>706</v>
      </c>
    </row>
    <row r="369" s="1" customFormat="1" ht="16.5" customHeight="1">
      <c r="B369" s="36"/>
      <c r="C369" s="247" t="s">
        <v>974</v>
      </c>
      <c r="D369" s="247" t="s">
        <v>184</v>
      </c>
      <c r="E369" s="248" t="s">
        <v>707</v>
      </c>
      <c r="F369" s="249" t="s">
        <v>708</v>
      </c>
      <c r="G369" s="250" t="s">
        <v>181</v>
      </c>
      <c r="H369" s="251">
        <v>2</v>
      </c>
      <c r="I369" s="252"/>
      <c r="J369" s="251">
        <f>ROUND(I369*H369,3)</f>
        <v>0</v>
      </c>
      <c r="K369" s="249" t="s">
        <v>142</v>
      </c>
      <c r="L369" s="253"/>
      <c r="M369" s="254" t="s">
        <v>1</v>
      </c>
      <c r="N369" s="255" t="s">
        <v>41</v>
      </c>
      <c r="O369" s="84"/>
      <c r="P369" s="230">
        <f>O369*H369</f>
        <v>0</v>
      </c>
      <c r="Q369" s="230">
        <v>0.00027999999999999998</v>
      </c>
      <c r="R369" s="230">
        <f>Q369*H369</f>
        <v>0.00055999999999999995</v>
      </c>
      <c r="S369" s="230">
        <v>0</v>
      </c>
      <c r="T369" s="231">
        <f>S369*H369</f>
        <v>0</v>
      </c>
      <c r="AR369" s="232" t="s">
        <v>636</v>
      </c>
      <c r="AT369" s="232" t="s">
        <v>184</v>
      </c>
      <c r="AU369" s="232" t="s">
        <v>144</v>
      </c>
      <c r="AY369" s="15" t="s">
        <v>135</v>
      </c>
      <c r="BE369" s="233">
        <f>IF(N369="základná",J369,0)</f>
        <v>0</v>
      </c>
      <c r="BF369" s="233">
        <f>IF(N369="znížená",J369,0)</f>
        <v>0</v>
      </c>
      <c r="BG369" s="233">
        <f>IF(N369="zákl. prenesená",J369,0)</f>
        <v>0</v>
      </c>
      <c r="BH369" s="233">
        <f>IF(N369="zníž. prenesená",J369,0)</f>
        <v>0</v>
      </c>
      <c r="BI369" s="233">
        <f>IF(N369="nulová",J369,0)</f>
        <v>0</v>
      </c>
      <c r="BJ369" s="15" t="s">
        <v>144</v>
      </c>
      <c r="BK369" s="234">
        <f>ROUND(I369*H369,3)</f>
        <v>0</v>
      </c>
      <c r="BL369" s="15" t="s">
        <v>636</v>
      </c>
      <c r="BM369" s="232" t="s">
        <v>709</v>
      </c>
    </row>
    <row r="370" s="1" customFormat="1" ht="24" customHeight="1">
      <c r="B370" s="36"/>
      <c r="C370" s="222" t="s">
        <v>975</v>
      </c>
      <c r="D370" s="222" t="s">
        <v>138</v>
      </c>
      <c r="E370" s="223" t="s">
        <v>711</v>
      </c>
      <c r="F370" s="224" t="s">
        <v>712</v>
      </c>
      <c r="G370" s="225" t="s">
        <v>152</v>
      </c>
      <c r="H370" s="226">
        <v>20</v>
      </c>
      <c r="I370" s="227"/>
      <c r="J370" s="226">
        <f>ROUND(I370*H370,3)</f>
        <v>0</v>
      </c>
      <c r="K370" s="224" t="s">
        <v>142</v>
      </c>
      <c r="L370" s="41"/>
      <c r="M370" s="228" t="s">
        <v>1</v>
      </c>
      <c r="N370" s="229" t="s">
        <v>41</v>
      </c>
      <c r="O370" s="84"/>
      <c r="P370" s="230">
        <f>O370*H370</f>
        <v>0</v>
      </c>
      <c r="Q370" s="230">
        <v>0</v>
      </c>
      <c r="R370" s="230">
        <f>Q370*H370</f>
        <v>0</v>
      </c>
      <c r="S370" s="230">
        <v>0</v>
      </c>
      <c r="T370" s="231">
        <f>S370*H370</f>
        <v>0</v>
      </c>
      <c r="AR370" s="232" t="s">
        <v>427</v>
      </c>
      <c r="AT370" s="232" t="s">
        <v>138</v>
      </c>
      <c r="AU370" s="232" t="s">
        <v>144</v>
      </c>
      <c r="AY370" s="15" t="s">
        <v>135</v>
      </c>
      <c r="BE370" s="233">
        <f>IF(N370="základná",J370,0)</f>
        <v>0</v>
      </c>
      <c r="BF370" s="233">
        <f>IF(N370="znížená",J370,0)</f>
        <v>0</v>
      </c>
      <c r="BG370" s="233">
        <f>IF(N370="zákl. prenesená",J370,0)</f>
        <v>0</v>
      </c>
      <c r="BH370" s="233">
        <f>IF(N370="zníž. prenesená",J370,0)</f>
        <v>0</v>
      </c>
      <c r="BI370" s="233">
        <f>IF(N370="nulová",J370,0)</f>
        <v>0</v>
      </c>
      <c r="BJ370" s="15" t="s">
        <v>144</v>
      </c>
      <c r="BK370" s="234">
        <f>ROUND(I370*H370,3)</f>
        <v>0</v>
      </c>
      <c r="BL370" s="15" t="s">
        <v>427</v>
      </c>
      <c r="BM370" s="232" t="s">
        <v>713</v>
      </c>
    </row>
    <row r="371" s="1" customFormat="1" ht="16.5" customHeight="1">
      <c r="B371" s="36"/>
      <c r="C371" s="247" t="s">
        <v>976</v>
      </c>
      <c r="D371" s="247" t="s">
        <v>184</v>
      </c>
      <c r="E371" s="248" t="s">
        <v>715</v>
      </c>
      <c r="F371" s="249" t="s">
        <v>716</v>
      </c>
      <c r="G371" s="250" t="s">
        <v>152</v>
      </c>
      <c r="H371" s="251">
        <v>20</v>
      </c>
      <c r="I371" s="252"/>
      <c r="J371" s="251">
        <f>ROUND(I371*H371,3)</f>
        <v>0</v>
      </c>
      <c r="K371" s="249" t="s">
        <v>142</v>
      </c>
      <c r="L371" s="253"/>
      <c r="M371" s="254" t="s">
        <v>1</v>
      </c>
      <c r="N371" s="255" t="s">
        <v>41</v>
      </c>
      <c r="O371" s="84"/>
      <c r="P371" s="230">
        <f>O371*H371</f>
        <v>0</v>
      </c>
      <c r="Q371" s="230">
        <v>0.00013999999999999999</v>
      </c>
      <c r="R371" s="230">
        <f>Q371*H371</f>
        <v>0.0027999999999999995</v>
      </c>
      <c r="S371" s="230">
        <v>0</v>
      </c>
      <c r="T371" s="231">
        <f>S371*H371</f>
        <v>0</v>
      </c>
      <c r="AR371" s="232" t="s">
        <v>636</v>
      </c>
      <c r="AT371" s="232" t="s">
        <v>184</v>
      </c>
      <c r="AU371" s="232" t="s">
        <v>144</v>
      </c>
      <c r="AY371" s="15" t="s">
        <v>135</v>
      </c>
      <c r="BE371" s="233">
        <f>IF(N371="základná",J371,0)</f>
        <v>0</v>
      </c>
      <c r="BF371" s="233">
        <f>IF(N371="znížená",J371,0)</f>
        <v>0</v>
      </c>
      <c r="BG371" s="233">
        <f>IF(N371="zákl. prenesená",J371,0)</f>
        <v>0</v>
      </c>
      <c r="BH371" s="233">
        <f>IF(N371="zníž. prenesená",J371,0)</f>
        <v>0</v>
      </c>
      <c r="BI371" s="233">
        <f>IF(N371="nulová",J371,0)</f>
        <v>0</v>
      </c>
      <c r="BJ371" s="15" t="s">
        <v>144</v>
      </c>
      <c r="BK371" s="234">
        <f>ROUND(I371*H371,3)</f>
        <v>0</v>
      </c>
      <c r="BL371" s="15" t="s">
        <v>636</v>
      </c>
      <c r="BM371" s="232" t="s">
        <v>717</v>
      </c>
    </row>
    <row r="372" s="1" customFormat="1" ht="24" customHeight="1">
      <c r="B372" s="36"/>
      <c r="C372" s="222" t="s">
        <v>977</v>
      </c>
      <c r="D372" s="222" t="s">
        <v>138</v>
      </c>
      <c r="E372" s="223" t="s">
        <v>719</v>
      </c>
      <c r="F372" s="224" t="s">
        <v>720</v>
      </c>
      <c r="G372" s="225" t="s">
        <v>152</v>
      </c>
      <c r="H372" s="226">
        <v>10</v>
      </c>
      <c r="I372" s="227"/>
      <c r="J372" s="226">
        <f>ROUND(I372*H372,3)</f>
        <v>0</v>
      </c>
      <c r="K372" s="224" t="s">
        <v>142</v>
      </c>
      <c r="L372" s="41"/>
      <c r="M372" s="228" t="s">
        <v>1</v>
      </c>
      <c r="N372" s="229" t="s">
        <v>41</v>
      </c>
      <c r="O372" s="84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AR372" s="232" t="s">
        <v>427</v>
      </c>
      <c r="AT372" s="232" t="s">
        <v>138</v>
      </c>
      <c r="AU372" s="232" t="s">
        <v>144</v>
      </c>
      <c r="AY372" s="15" t="s">
        <v>135</v>
      </c>
      <c r="BE372" s="233">
        <f>IF(N372="základná",J372,0)</f>
        <v>0</v>
      </c>
      <c r="BF372" s="233">
        <f>IF(N372="znížená",J372,0)</f>
        <v>0</v>
      </c>
      <c r="BG372" s="233">
        <f>IF(N372="zákl. prenesená",J372,0)</f>
        <v>0</v>
      </c>
      <c r="BH372" s="233">
        <f>IF(N372="zníž. prenesená",J372,0)</f>
        <v>0</v>
      </c>
      <c r="BI372" s="233">
        <f>IF(N372="nulová",J372,0)</f>
        <v>0</v>
      </c>
      <c r="BJ372" s="15" t="s">
        <v>144</v>
      </c>
      <c r="BK372" s="234">
        <f>ROUND(I372*H372,3)</f>
        <v>0</v>
      </c>
      <c r="BL372" s="15" t="s">
        <v>427</v>
      </c>
      <c r="BM372" s="232" t="s">
        <v>721</v>
      </c>
    </row>
    <row r="373" s="1" customFormat="1" ht="16.5" customHeight="1">
      <c r="B373" s="36"/>
      <c r="C373" s="247" t="s">
        <v>978</v>
      </c>
      <c r="D373" s="247" t="s">
        <v>184</v>
      </c>
      <c r="E373" s="248" t="s">
        <v>723</v>
      </c>
      <c r="F373" s="249" t="s">
        <v>724</v>
      </c>
      <c r="G373" s="250" t="s">
        <v>152</v>
      </c>
      <c r="H373" s="251">
        <v>10</v>
      </c>
      <c r="I373" s="252"/>
      <c r="J373" s="251">
        <f>ROUND(I373*H373,3)</f>
        <v>0</v>
      </c>
      <c r="K373" s="249" t="s">
        <v>142</v>
      </c>
      <c r="L373" s="253"/>
      <c r="M373" s="254" t="s">
        <v>1</v>
      </c>
      <c r="N373" s="255" t="s">
        <v>41</v>
      </c>
      <c r="O373" s="84"/>
      <c r="P373" s="230">
        <f>O373*H373</f>
        <v>0</v>
      </c>
      <c r="Q373" s="230">
        <v>0.00019000000000000001</v>
      </c>
      <c r="R373" s="230">
        <f>Q373*H373</f>
        <v>0.0019000000000000002</v>
      </c>
      <c r="S373" s="230">
        <v>0</v>
      </c>
      <c r="T373" s="231">
        <f>S373*H373</f>
        <v>0</v>
      </c>
      <c r="AR373" s="232" t="s">
        <v>636</v>
      </c>
      <c r="AT373" s="232" t="s">
        <v>184</v>
      </c>
      <c r="AU373" s="232" t="s">
        <v>144</v>
      </c>
      <c r="AY373" s="15" t="s">
        <v>135</v>
      </c>
      <c r="BE373" s="233">
        <f>IF(N373="základná",J373,0)</f>
        <v>0</v>
      </c>
      <c r="BF373" s="233">
        <f>IF(N373="znížená",J373,0)</f>
        <v>0</v>
      </c>
      <c r="BG373" s="233">
        <f>IF(N373="zákl. prenesená",J373,0)</f>
        <v>0</v>
      </c>
      <c r="BH373" s="233">
        <f>IF(N373="zníž. prenesená",J373,0)</f>
        <v>0</v>
      </c>
      <c r="BI373" s="233">
        <f>IF(N373="nulová",J373,0)</f>
        <v>0</v>
      </c>
      <c r="BJ373" s="15" t="s">
        <v>144</v>
      </c>
      <c r="BK373" s="234">
        <f>ROUND(I373*H373,3)</f>
        <v>0</v>
      </c>
      <c r="BL373" s="15" t="s">
        <v>636</v>
      </c>
      <c r="BM373" s="232" t="s">
        <v>725</v>
      </c>
    </row>
    <row r="374" s="1" customFormat="1" ht="24" customHeight="1">
      <c r="B374" s="36"/>
      <c r="C374" s="222" t="s">
        <v>979</v>
      </c>
      <c r="D374" s="222" t="s">
        <v>138</v>
      </c>
      <c r="E374" s="223" t="s">
        <v>727</v>
      </c>
      <c r="F374" s="224" t="s">
        <v>728</v>
      </c>
      <c r="G374" s="225" t="s">
        <v>152</v>
      </c>
      <c r="H374" s="226">
        <v>18</v>
      </c>
      <c r="I374" s="227"/>
      <c r="J374" s="226">
        <f>ROUND(I374*H374,3)</f>
        <v>0</v>
      </c>
      <c r="K374" s="224" t="s">
        <v>142</v>
      </c>
      <c r="L374" s="41"/>
      <c r="M374" s="228" t="s">
        <v>1</v>
      </c>
      <c r="N374" s="229" t="s">
        <v>41</v>
      </c>
      <c r="O374" s="84"/>
      <c r="P374" s="230">
        <f>O374*H374</f>
        <v>0</v>
      </c>
      <c r="Q374" s="230">
        <v>0</v>
      </c>
      <c r="R374" s="230">
        <f>Q374*H374</f>
        <v>0</v>
      </c>
      <c r="S374" s="230">
        <v>0</v>
      </c>
      <c r="T374" s="231">
        <f>S374*H374</f>
        <v>0</v>
      </c>
      <c r="AR374" s="232" t="s">
        <v>427</v>
      </c>
      <c r="AT374" s="232" t="s">
        <v>138</v>
      </c>
      <c r="AU374" s="232" t="s">
        <v>144</v>
      </c>
      <c r="AY374" s="15" t="s">
        <v>135</v>
      </c>
      <c r="BE374" s="233">
        <f>IF(N374="základná",J374,0)</f>
        <v>0</v>
      </c>
      <c r="BF374" s="233">
        <f>IF(N374="znížená",J374,0)</f>
        <v>0</v>
      </c>
      <c r="BG374" s="233">
        <f>IF(N374="zákl. prenesená",J374,0)</f>
        <v>0</v>
      </c>
      <c r="BH374" s="233">
        <f>IF(N374="zníž. prenesená",J374,0)</f>
        <v>0</v>
      </c>
      <c r="BI374" s="233">
        <f>IF(N374="nulová",J374,0)</f>
        <v>0</v>
      </c>
      <c r="BJ374" s="15" t="s">
        <v>144</v>
      </c>
      <c r="BK374" s="234">
        <f>ROUND(I374*H374,3)</f>
        <v>0</v>
      </c>
      <c r="BL374" s="15" t="s">
        <v>427</v>
      </c>
      <c r="BM374" s="232" t="s">
        <v>729</v>
      </c>
    </row>
    <row r="375" s="1" customFormat="1" ht="16.5" customHeight="1">
      <c r="B375" s="36"/>
      <c r="C375" s="247" t="s">
        <v>980</v>
      </c>
      <c r="D375" s="247" t="s">
        <v>184</v>
      </c>
      <c r="E375" s="248" t="s">
        <v>731</v>
      </c>
      <c r="F375" s="249" t="s">
        <v>732</v>
      </c>
      <c r="G375" s="250" t="s">
        <v>152</v>
      </c>
      <c r="H375" s="251">
        <v>18</v>
      </c>
      <c r="I375" s="252"/>
      <c r="J375" s="251">
        <f>ROUND(I375*H375,3)</f>
        <v>0</v>
      </c>
      <c r="K375" s="249" t="s">
        <v>142</v>
      </c>
      <c r="L375" s="253"/>
      <c r="M375" s="267" t="s">
        <v>1</v>
      </c>
      <c r="N375" s="268" t="s">
        <v>41</v>
      </c>
      <c r="O375" s="269"/>
      <c r="P375" s="270">
        <f>O375*H375</f>
        <v>0</v>
      </c>
      <c r="Q375" s="270">
        <v>0.00042000000000000002</v>
      </c>
      <c r="R375" s="270">
        <f>Q375*H375</f>
        <v>0.0075600000000000007</v>
      </c>
      <c r="S375" s="270">
        <v>0</v>
      </c>
      <c r="T375" s="271">
        <f>S375*H375</f>
        <v>0</v>
      </c>
      <c r="AR375" s="232" t="s">
        <v>636</v>
      </c>
      <c r="AT375" s="232" t="s">
        <v>184</v>
      </c>
      <c r="AU375" s="232" t="s">
        <v>144</v>
      </c>
      <c r="AY375" s="15" t="s">
        <v>135</v>
      </c>
      <c r="BE375" s="233">
        <f>IF(N375="základná",J375,0)</f>
        <v>0</v>
      </c>
      <c r="BF375" s="233">
        <f>IF(N375="znížená",J375,0)</f>
        <v>0</v>
      </c>
      <c r="BG375" s="233">
        <f>IF(N375="zákl. prenesená",J375,0)</f>
        <v>0</v>
      </c>
      <c r="BH375" s="233">
        <f>IF(N375="zníž. prenesená",J375,0)</f>
        <v>0</v>
      </c>
      <c r="BI375" s="233">
        <f>IF(N375="nulová",J375,0)</f>
        <v>0</v>
      </c>
      <c r="BJ375" s="15" t="s">
        <v>144</v>
      </c>
      <c r="BK375" s="234">
        <f>ROUND(I375*H375,3)</f>
        <v>0</v>
      </c>
      <c r="BL375" s="15" t="s">
        <v>636</v>
      </c>
      <c r="BM375" s="232" t="s">
        <v>733</v>
      </c>
    </row>
    <row r="376" s="1" customFormat="1" ht="6.96" customHeight="1">
      <c r="B376" s="59"/>
      <c r="C376" s="60"/>
      <c r="D376" s="60"/>
      <c r="E376" s="60"/>
      <c r="F376" s="60"/>
      <c r="G376" s="60"/>
      <c r="H376" s="60"/>
      <c r="I376" s="171"/>
      <c r="J376" s="60"/>
      <c r="K376" s="60"/>
      <c r="L376" s="41"/>
    </row>
  </sheetData>
  <sheetProtection sheet="1" autoFilter="0" formatColumns="0" formatRows="0" objects="1" scenarios="1" spinCount="100000" saltValue="xKCKKtBrWHyAFoUHHe/ziQy/x5QhsUbMluLSZfXLbjl8THiW4dr3+nLuQHkPDbbf6PkU+gubGXjExDg1Ir1zJw==" hashValue="GBmPbHCWtvxa3QCbcr22amnGO3loZej0l3dy56nv0M6O9g3dQCPduZRpPzvSmZHMiufn/R+MEjMmWSsEz9fepQ==" algorithmName="SHA-512" password="CC35"/>
  <autoFilter ref="C135:K375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90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75</v>
      </c>
    </row>
    <row r="4" ht="24.96" customHeight="1">
      <c r="B4" s="18"/>
      <c r="D4" s="133" t="s">
        <v>94</v>
      </c>
      <c r="L4" s="18"/>
      <c r="M4" s="134" t="s">
        <v>9</v>
      </c>
      <c r="AT4" s="15" t="s">
        <v>4</v>
      </c>
    </row>
    <row r="5" ht="6.96" customHeight="1">
      <c r="B5" s="18"/>
      <c r="L5" s="18"/>
    </row>
    <row r="6" ht="12" customHeight="1">
      <c r="B6" s="18"/>
      <c r="D6" s="135" t="s">
        <v>14</v>
      </c>
      <c r="L6" s="18"/>
    </row>
    <row r="7" ht="16.5" customHeight="1">
      <c r="B7" s="18"/>
      <c r="E7" s="136" t="str">
        <f>'Rekapitulácia stavby'!K6</f>
        <v>Vytvorenie bezbariérového prostredia v hygienických zariadeniach ZSS Senica - zmena č. 1</v>
      </c>
      <c r="F7" s="135"/>
      <c r="G7" s="135"/>
      <c r="H7" s="135"/>
      <c r="L7" s="18"/>
    </row>
    <row r="8" s="1" customFormat="1" ht="12" customHeight="1">
      <c r="B8" s="41"/>
      <c r="D8" s="135" t="s">
        <v>95</v>
      </c>
      <c r="I8" s="137"/>
      <c r="L8" s="41"/>
    </row>
    <row r="9" s="1" customFormat="1" ht="36.96" customHeight="1">
      <c r="B9" s="41"/>
      <c r="E9" s="138" t="s">
        <v>981</v>
      </c>
      <c r="F9" s="1"/>
      <c r="G9" s="1"/>
      <c r="H9" s="1"/>
      <c r="I9" s="137"/>
      <c r="L9" s="41"/>
    </row>
    <row r="10" s="1" customFormat="1">
      <c r="B10" s="41"/>
      <c r="I10" s="137"/>
      <c r="L10" s="41"/>
    </row>
    <row r="11" s="1" customFormat="1" ht="12" customHeight="1">
      <c r="B11" s="41"/>
      <c r="D11" s="135" t="s">
        <v>16</v>
      </c>
      <c r="F11" s="139" t="s">
        <v>1</v>
      </c>
      <c r="I11" s="140" t="s">
        <v>17</v>
      </c>
      <c r="J11" s="139" t="s">
        <v>1</v>
      </c>
      <c r="L11" s="41"/>
    </row>
    <row r="12" s="1" customFormat="1" ht="12" customHeight="1">
      <c r="B12" s="41"/>
      <c r="D12" s="135" t="s">
        <v>18</v>
      </c>
      <c r="F12" s="139" t="s">
        <v>19</v>
      </c>
      <c r="I12" s="140" t="s">
        <v>20</v>
      </c>
      <c r="J12" s="141" t="str">
        <f>'Rekapitulácia stavby'!AN8</f>
        <v>24. 6. 2019</v>
      </c>
      <c r="L12" s="41"/>
    </row>
    <row r="13" s="1" customFormat="1" ht="10.8" customHeight="1">
      <c r="B13" s="41"/>
      <c r="I13" s="137"/>
      <c r="L13" s="41"/>
    </row>
    <row r="14" s="1" customFormat="1" ht="12" customHeight="1">
      <c r="B14" s="41"/>
      <c r="D14" s="135" t="s">
        <v>22</v>
      </c>
      <c r="I14" s="140" t="s">
        <v>23</v>
      </c>
      <c r="J14" s="139" t="s">
        <v>1</v>
      </c>
      <c r="L14" s="41"/>
    </row>
    <row r="15" s="1" customFormat="1" ht="18" customHeight="1">
      <c r="B15" s="41"/>
      <c r="E15" s="139" t="s">
        <v>24</v>
      </c>
      <c r="I15" s="140" t="s">
        <v>25</v>
      </c>
      <c r="J15" s="139" t="s">
        <v>1</v>
      </c>
      <c r="L15" s="41"/>
    </row>
    <row r="16" s="1" customFormat="1" ht="6.96" customHeight="1">
      <c r="B16" s="41"/>
      <c r="I16" s="137"/>
      <c r="L16" s="41"/>
    </row>
    <row r="17" s="1" customFormat="1" ht="12" customHeight="1">
      <c r="B17" s="41"/>
      <c r="D17" s="135" t="s">
        <v>26</v>
      </c>
      <c r="I17" s="140" t="s">
        <v>23</v>
      </c>
      <c r="J17" s="31" t="str">
        <f>'Rekapitulácia stavby'!AN13</f>
        <v>Vyplň údaj</v>
      </c>
      <c r="L17" s="41"/>
    </row>
    <row r="18" s="1" customFormat="1" ht="18" customHeight="1">
      <c r="B18" s="41"/>
      <c r="E18" s="31" t="str">
        <f>'Rekapitulácia stavby'!E14</f>
        <v>Vyplň údaj</v>
      </c>
      <c r="F18" s="139"/>
      <c r="G18" s="139"/>
      <c r="H18" s="139"/>
      <c r="I18" s="140" t="s">
        <v>25</v>
      </c>
      <c r="J18" s="31" t="str">
        <f>'Rekapitulácia stavby'!AN14</f>
        <v>Vyplň údaj</v>
      </c>
      <c r="L18" s="41"/>
    </row>
    <row r="19" s="1" customFormat="1" ht="6.96" customHeight="1">
      <c r="B19" s="41"/>
      <c r="I19" s="137"/>
      <c r="L19" s="41"/>
    </row>
    <row r="20" s="1" customFormat="1" ht="12" customHeight="1">
      <c r="B20" s="41"/>
      <c r="D20" s="135" t="s">
        <v>28</v>
      </c>
      <c r="I20" s="140" t="s">
        <v>23</v>
      </c>
      <c r="J20" s="139" t="s">
        <v>1</v>
      </c>
      <c r="L20" s="41"/>
    </row>
    <row r="21" s="1" customFormat="1" ht="18" customHeight="1">
      <c r="B21" s="41"/>
      <c r="E21" s="139" t="s">
        <v>29</v>
      </c>
      <c r="I21" s="140" t="s">
        <v>25</v>
      </c>
      <c r="J21" s="139" t="s">
        <v>1</v>
      </c>
      <c r="L21" s="41"/>
    </row>
    <row r="22" s="1" customFormat="1" ht="6.96" customHeight="1">
      <c r="B22" s="41"/>
      <c r="I22" s="137"/>
      <c r="L22" s="41"/>
    </row>
    <row r="23" s="1" customFormat="1" ht="12" customHeight="1">
      <c r="B23" s="41"/>
      <c r="D23" s="135" t="s">
        <v>32</v>
      </c>
      <c r="I23" s="140" t="s">
        <v>23</v>
      </c>
      <c r="J23" s="139" t="s">
        <v>1</v>
      </c>
      <c r="L23" s="41"/>
    </row>
    <row r="24" s="1" customFormat="1" ht="18" customHeight="1">
      <c r="B24" s="41"/>
      <c r="E24" s="139" t="s">
        <v>33</v>
      </c>
      <c r="I24" s="140" t="s">
        <v>25</v>
      </c>
      <c r="J24" s="139" t="s">
        <v>1</v>
      </c>
      <c r="L24" s="41"/>
    </row>
    <row r="25" s="1" customFormat="1" ht="6.96" customHeight="1">
      <c r="B25" s="41"/>
      <c r="I25" s="137"/>
      <c r="L25" s="41"/>
    </row>
    <row r="26" s="1" customFormat="1" ht="12" customHeight="1">
      <c r="B26" s="41"/>
      <c r="D26" s="135" t="s">
        <v>34</v>
      </c>
      <c r="I26" s="137"/>
      <c r="L26" s="41"/>
    </row>
    <row r="27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="1" customFormat="1" ht="6.96" customHeight="1">
      <c r="B28" s="41"/>
      <c r="I28" s="137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="1" customFormat="1" ht="25.44" customHeight="1">
      <c r="B30" s="41"/>
      <c r="D30" s="146" t="s">
        <v>35</v>
      </c>
      <c r="I30" s="137"/>
      <c r="J30" s="147">
        <f>ROUND(J136,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="1" customFormat="1" ht="14.4" customHeight="1">
      <c r="B33" s="41"/>
      <c r="D33" s="150" t="s">
        <v>39</v>
      </c>
      <c r="E33" s="135" t="s">
        <v>40</v>
      </c>
      <c r="F33" s="151">
        <f>ROUND((SUM(BE136:BE354)),  2)</f>
        <v>0</v>
      </c>
      <c r="I33" s="152">
        <v>0.20000000000000001</v>
      </c>
      <c r="J33" s="151">
        <f>ROUND(((SUM(BE136:BE354))*I33),  2)</f>
        <v>0</v>
      </c>
      <c r="L33" s="41"/>
    </row>
    <row r="34" s="1" customFormat="1" ht="14.4" customHeight="1">
      <c r="B34" s="41"/>
      <c r="E34" s="135" t="s">
        <v>41</v>
      </c>
      <c r="F34" s="151">
        <f>ROUND((SUM(BF136:BF354)),  2)</f>
        <v>0</v>
      </c>
      <c r="I34" s="152">
        <v>0.20000000000000001</v>
      </c>
      <c r="J34" s="151">
        <f>ROUND(((SUM(BF136:BF354))*I34),  2)</f>
        <v>0</v>
      </c>
      <c r="L34" s="41"/>
    </row>
    <row r="35" hidden="1" s="1" customFormat="1" ht="14.4" customHeight="1">
      <c r="B35" s="41"/>
      <c r="E35" s="135" t="s">
        <v>42</v>
      </c>
      <c r="F35" s="151">
        <f>ROUND((SUM(BG136:BG354)),  2)</f>
        <v>0</v>
      </c>
      <c r="I35" s="152">
        <v>0.20000000000000001</v>
      </c>
      <c r="J35" s="151">
        <f>0</f>
        <v>0</v>
      </c>
      <c r="L35" s="41"/>
    </row>
    <row r="36" hidden="1" s="1" customFormat="1" ht="14.4" customHeight="1">
      <c r="B36" s="41"/>
      <c r="E36" s="135" t="s">
        <v>43</v>
      </c>
      <c r="F36" s="151">
        <f>ROUND((SUM(BH136:BH354)),  2)</f>
        <v>0</v>
      </c>
      <c r="I36" s="152">
        <v>0.20000000000000001</v>
      </c>
      <c r="J36" s="151">
        <f>0</f>
        <v>0</v>
      </c>
      <c r="L36" s="41"/>
    </row>
    <row r="37" hidden="1" s="1" customFormat="1" ht="14.4" customHeight="1">
      <c r="B37" s="41"/>
      <c r="E37" s="135" t="s">
        <v>44</v>
      </c>
      <c r="F37" s="151">
        <f>ROUND((SUM(BI136:BI354)),  2)</f>
        <v>0</v>
      </c>
      <c r="I37" s="152">
        <v>0</v>
      </c>
      <c r="J37" s="151">
        <f>0</f>
        <v>0</v>
      </c>
      <c r="L37" s="41"/>
    </row>
    <row r="38" s="1" customFormat="1" ht="6.96" customHeight="1">
      <c r="B38" s="41"/>
      <c r="I38" s="137"/>
      <c r="L38" s="41"/>
    </row>
    <row r="39" s="1" customFormat="1" ht="25.4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="1" customFormat="1" ht="14.4" customHeight="1">
      <c r="B40" s="41"/>
      <c r="I40" s="137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="1" customFormat="1" ht="6.96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="1" customFormat="1" ht="24.96" customHeight="1">
      <c r="B82" s="36"/>
      <c r="C82" s="21" t="s">
        <v>97</v>
      </c>
      <c r="D82" s="37"/>
      <c r="E82" s="37"/>
      <c r="F82" s="37"/>
      <c r="G82" s="37"/>
      <c r="H82" s="37"/>
      <c r="I82" s="137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="1" customFormat="1" ht="12" customHeight="1">
      <c r="B84" s="36"/>
      <c r="C84" s="30" t="s">
        <v>14</v>
      </c>
      <c r="D84" s="37"/>
      <c r="E84" s="37"/>
      <c r="F84" s="37"/>
      <c r="G84" s="37"/>
      <c r="H84" s="37"/>
      <c r="I84" s="137"/>
      <c r="J84" s="37"/>
      <c r="K84" s="37"/>
      <c r="L84" s="41"/>
    </row>
    <row r="85" s="1" customFormat="1" ht="16.5" customHeight="1">
      <c r="B85" s="36"/>
      <c r="C85" s="37"/>
      <c r="D85" s="37"/>
      <c r="E85" s="175" t="str">
        <f>E7</f>
        <v>Vytvorenie bezbariérového prostredia v hygienických zariadeniach ZSS Senica - zmena č. 1</v>
      </c>
      <c r="F85" s="30"/>
      <c r="G85" s="30"/>
      <c r="H85" s="30"/>
      <c r="I85" s="137"/>
      <c r="J85" s="37"/>
      <c r="K85" s="37"/>
      <c r="L85" s="41"/>
    </row>
    <row r="86" s="1" customFormat="1" ht="12" customHeight="1">
      <c r="B86" s="36"/>
      <c r="C86" s="30" t="s">
        <v>95</v>
      </c>
      <c r="D86" s="37"/>
      <c r="E86" s="37"/>
      <c r="F86" s="37"/>
      <c r="G86" s="37"/>
      <c r="H86" s="37"/>
      <c r="I86" s="137"/>
      <c r="J86" s="37"/>
      <c r="K86" s="37"/>
      <c r="L86" s="41"/>
    </row>
    <row r="87" s="1" customFormat="1" ht="16.5" customHeight="1">
      <c r="B87" s="36"/>
      <c r="C87" s="37"/>
      <c r="D87" s="37"/>
      <c r="E87" s="69" t="str">
        <f>E9</f>
        <v>03 - Miestnosť č. 301</v>
      </c>
      <c r="F87" s="37"/>
      <c r="G87" s="37"/>
      <c r="H87" s="37"/>
      <c r="I87" s="137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="1" customFormat="1" ht="12" customHeight="1">
      <c r="B89" s="36"/>
      <c r="C89" s="30" t="s">
        <v>18</v>
      </c>
      <c r="D89" s="37"/>
      <c r="E89" s="37"/>
      <c r="F89" s="25" t="str">
        <f>F12</f>
        <v>Senica</v>
      </c>
      <c r="G89" s="37"/>
      <c r="H89" s="37"/>
      <c r="I89" s="140" t="s">
        <v>20</v>
      </c>
      <c r="J89" s="72" t="str">
        <f>IF(J12="","",J12)</f>
        <v>24. 6. 2019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="1" customFormat="1" ht="27.9" customHeight="1">
      <c r="B91" s="36"/>
      <c r="C91" s="30" t="s">
        <v>22</v>
      </c>
      <c r="D91" s="37"/>
      <c r="E91" s="37"/>
      <c r="F91" s="25" t="str">
        <f>E15</f>
        <v>Mesto Senica</v>
      </c>
      <c r="G91" s="37"/>
      <c r="H91" s="37"/>
      <c r="I91" s="140" t="s">
        <v>28</v>
      </c>
      <c r="J91" s="34" t="str">
        <f>E21</f>
        <v>Ing. Mária Kucbelová</v>
      </c>
      <c r="K91" s="37"/>
      <c r="L91" s="41"/>
    </row>
    <row r="92" s="1" customFormat="1" ht="15.15" customHeight="1">
      <c r="B92" s="36"/>
      <c r="C92" s="30" t="s">
        <v>26</v>
      </c>
      <c r="D92" s="37"/>
      <c r="E92" s="37"/>
      <c r="F92" s="25" t="str">
        <f>IF(E18="","",E18)</f>
        <v>Vyplň údaj</v>
      </c>
      <c r="G92" s="37"/>
      <c r="H92" s="37"/>
      <c r="I92" s="140" t="s">
        <v>32</v>
      </c>
      <c r="J92" s="34" t="str">
        <f>E24</f>
        <v>Ing. Juraj Havetta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="1" customFormat="1" ht="29.28" customHeight="1">
      <c r="B94" s="36"/>
      <c r="C94" s="176" t="s">
        <v>98</v>
      </c>
      <c r="D94" s="177"/>
      <c r="E94" s="177"/>
      <c r="F94" s="177"/>
      <c r="G94" s="177"/>
      <c r="H94" s="177"/>
      <c r="I94" s="178"/>
      <c r="J94" s="179" t="s">
        <v>99</v>
      </c>
      <c r="K94" s="177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="1" customFormat="1" ht="22.8" customHeight="1">
      <c r="B96" s="36"/>
      <c r="C96" s="180" t="s">
        <v>100</v>
      </c>
      <c r="D96" s="37"/>
      <c r="E96" s="37"/>
      <c r="F96" s="37"/>
      <c r="G96" s="37"/>
      <c r="H96" s="37"/>
      <c r="I96" s="137"/>
      <c r="J96" s="103">
        <f>J136</f>
        <v>0</v>
      </c>
      <c r="K96" s="37"/>
      <c r="L96" s="41"/>
      <c r="AU96" s="15" t="s">
        <v>101</v>
      </c>
    </row>
    <row r="97" s="8" customFormat="1" ht="24.96" customHeight="1">
      <c r="B97" s="181"/>
      <c r="C97" s="182"/>
      <c r="D97" s="183" t="s">
        <v>102</v>
      </c>
      <c r="E97" s="184"/>
      <c r="F97" s="184"/>
      <c r="G97" s="184"/>
      <c r="H97" s="184"/>
      <c r="I97" s="185"/>
      <c r="J97" s="186">
        <f>J137</f>
        <v>0</v>
      </c>
      <c r="K97" s="182"/>
      <c r="L97" s="187"/>
    </row>
    <row r="98" s="9" customFormat="1" ht="19.92" customHeight="1">
      <c r="B98" s="188"/>
      <c r="C98" s="189"/>
      <c r="D98" s="190" t="s">
        <v>103</v>
      </c>
      <c r="E98" s="191"/>
      <c r="F98" s="191"/>
      <c r="G98" s="191"/>
      <c r="H98" s="191"/>
      <c r="I98" s="192"/>
      <c r="J98" s="193">
        <f>J138</f>
        <v>0</v>
      </c>
      <c r="K98" s="189"/>
      <c r="L98" s="194"/>
    </row>
    <row r="99" s="9" customFormat="1" ht="19.92" customHeight="1">
      <c r="B99" s="188"/>
      <c r="C99" s="189"/>
      <c r="D99" s="190" t="s">
        <v>104</v>
      </c>
      <c r="E99" s="191"/>
      <c r="F99" s="191"/>
      <c r="G99" s="191"/>
      <c r="H99" s="191"/>
      <c r="I99" s="192"/>
      <c r="J99" s="193">
        <f>J149</f>
        <v>0</v>
      </c>
      <c r="K99" s="189"/>
      <c r="L99" s="194"/>
    </row>
    <row r="100" s="9" customFormat="1" ht="19.92" customHeight="1">
      <c r="B100" s="188"/>
      <c r="C100" s="189"/>
      <c r="D100" s="190" t="s">
        <v>105</v>
      </c>
      <c r="E100" s="191"/>
      <c r="F100" s="191"/>
      <c r="G100" s="191"/>
      <c r="H100" s="191"/>
      <c r="I100" s="192"/>
      <c r="J100" s="193">
        <f>J169</f>
        <v>0</v>
      </c>
      <c r="K100" s="189"/>
      <c r="L100" s="194"/>
    </row>
    <row r="101" s="9" customFormat="1" ht="19.92" customHeight="1">
      <c r="B101" s="188"/>
      <c r="C101" s="189"/>
      <c r="D101" s="190" t="s">
        <v>106</v>
      </c>
      <c r="E101" s="191"/>
      <c r="F101" s="191"/>
      <c r="G101" s="191"/>
      <c r="H101" s="191"/>
      <c r="I101" s="192"/>
      <c r="J101" s="193">
        <f>J203</f>
        <v>0</v>
      </c>
      <c r="K101" s="189"/>
      <c r="L101" s="194"/>
    </row>
    <row r="102" s="8" customFormat="1" ht="24.96" customHeight="1">
      <c r="B102" s="181"/>
      <c r="C102" s="182"/>
      <c r="D102" s="183" t="s">
        <v>107</v>
      </c>
      <c r="E102" s="184"/>
      <c r="F102" s="184"/>
      <c r="G102" s="184"/>
      <c r="H102" s="184"/>
      <c r="I102" s="185"/>
      <c r="J102" s="186">
        <f>J205</f>
        <v>0</v>
      </c>
      <c r="K102" s="182"/>
      <c r="L102" s="187"/>
    </row>
    <row r="103" s="9" customFormat="1" ht="19.92" customHeight="1">
      <c r="B103" s="188"/>
      <c r="C103" s="189"/>
      <c r="D103" s="190" t="s">
        <v>108</v>
      </c>
      <c r="E103" s="191"/>
      <c r="F103" s="191"/>
      <c r="G103" s="191"/>
      <c r="H103" s="191"/>
      <c r="I103" s="192"/>
      <c r="J103" s="193">
        <f>J206</f>
        <v>0</v>
      </c>
      <c r="K103" s="189"/>
      <c r="L103" s="194"/>
    </row>
    <row r="104" s="9" customFormat="1" ht="19.92" customHeight="1">
      <c r="B104" s="188"/>
      <c r="C104" s="189"/>
      <c r="D104" s="190" t="s">
        <v>109</v>
      </c>
      <c r="E104" s="191"/>
      <c r="F104" s="191"/>
      <c r="G104" s="191"/>
      <c r="H104" s="191"/>
      <c r="I104" s="192"/>
      <c r="J104" s="193">
        <f>J214</f>
        <v>0</v>
      </c>
      <c r="K104" s="189"/>
      <c r="L104" s="194"/>
    </row>
    <row r="105" s="9" customFormat="1" ht="19.92" customHeight="1">
      <c r="B105" s="188"/>
      <c r="C105" s="189"/>
      <c r="D105" s="190" t="s">
        <v>110</v>
      </c>
      <c r="E105" s="191"/>
      <c r="F105" s="191"/>
      <c r="G105" s="191"/>
      <c r="H105" s="191"/>
      <c r="I105" s="192"/>
      <c r="J105" s="193">
        <f>J218</f>
        <v>0</v>
      </c>
      <c r="K105" s="189"/>
      <c r="L105" s="194"/>
    </row>
    <row r="106" s="9" customFormat="1" ht="19.92" customHeight="1">
      <c r="B106" s="188"/>
      <c r="C106" s="189"/>
      <c r="D106" s="190" t="s">
        <v>111</v>
      </c>
      <c r="E106" s="191"/>
      <c r="F106" s="191"/>
      <c r="G106" s="191"/>
      <c r="H106" s="191"/>
      <c r="I106" s="192"/>
      <c r="J106" s="193">
        <f>J235</f>
        <v>0</v>
      </c>
      <c r="K106" s="189"/>
      <c r="L106" s="194"/>
    </row>
    <row r="107" s="9" customFormat="1" ht="19.92" customHeight="1">
      <c r="B107" s="188"/>
      <c r="C107" s="189"/>
      <c r="D107" s="190" t="s">
        <v>112</v>
      </c>
      <c r="E107" s="191"/>
      <c r="F107" s="191"/>
      <c r="G107" s="191"/>
      <c r="H107" s="191"/>
      <c r="I107" s="192"/>
      <c r="J107" s="193">
        <f>J245</f>
        <v>0</v>
      </c>
      <c r="K107" s="189"/>
      <c r="L107" s="194"/>
    </row>
    <row r="108" s="9" customFormat="1" ht="19.92" customHeight="1">
      <c r="B108" s="188"/>
      <c r="C108" s="189"/>
      <c r="D108" s="190" t="s">
        <v>113</v>
      </c>
      <c r="E108" s="191"/>
      <c r="F108" s="191"/>
      <c r="G108" s="191"/>
      <c r="H108" s="191"/>
      <c r="I108" s="192"/>
      <c r="J108" s="193">
        <f>J267</f>
        <v>0</v>
      </c>
      <c r="K108" s="189"/>
      <c r="L108" s="194"/>
    </row>
    <row r="109" s="9" customFormat="1" ht="19.92" customHeight="1">
      <c r="B109" s="188"/>
      <c r="C109" s="189"/>
      <c r="D109" s="190" t="s">
        <v>114</v>
      </c>
      <c r="E109" s="191"/>
      <c r="F109" s="191"/>
      <c r="G109" s="191"/>
      <c r="H109" s="191"/>
      <c r="I109" s="192"/>
      <c r="J109" s="193">
        <f>J273</f>
        <v>0</v>
      </c>
      <c r="K109" s="189"/>
      <c r="L109" s="194"/>
    </row>
    <row r="110" s="9" customFormat="1" ht="19.92" customHeight="1">
      <c r="B110" s="188"/>
      <c r="C110" s="189"/>
      <c r="D110" s="190" t="s">
        <v>735</v>
      </c>
      <c r="E110" s="191"/>
      <c r="F110" s="191"/>
      <c r="G110" s="191"/>
      <c r="H110" s="191"/>
      <c r="I110" s="192"/>
      <c r="J110" s="193">
        <f>J282</f>
        <v>0</v>
      </c>
      <c r="K110" s="189"/>
      <c r="L110" s="194"/>
    </row>
    <row r="111" s="9" customFormat="1" ht="19.92" customHeight="1">
      <c r="B111" s="188"/>
      <c r="C111" s="189"/>
      <c r="D111" s="190" t="s">
        <v>115</v>
      </c>
      <c r="E111" s="191"/>
      <c r="F111" s="191"/>
      <c r="G111" s="191"/>
      <c r="H111" s="191"/>
      <c r="I111" s="192"/>
      <c r="J111" s="193">
        <f>J298</f>
        <v>0</v>
      </c>
      <c r="K111" s="189"/>
      <c r="L111" s="194"/>
    </row>
    <row r="112" s="9" customFormat="1" ht="19.92" customHeight="1">
      <c r="B112" s="188"/>
      <c r="C112" s="189"/>
      <c r="D112" s="190" t="s">
        <v>116</v>
      </c>
      <c r="E112" s="191"/>
      <c r="F112" s="191"/>
      <c r="G112" s="191"/>
      <c r="H112" s="191"/>
      <c r="I112" s="192"/>
      <c r="J112" s="193">
        <f>J304</f>
        <v>0</v>
      </c>
      <c r="K112" s="189"/>
      <c r="L112" s="194"/>
    </row>
    <row r="113" s="9" customFormat="1" ht="19.92" customHeight="1">
      <c r="B113" s="188"/>
      <c r="C113" s="189"/>
      <c r="D113" s="190" t="s">
        <v>117</v>
      </c>
      <c r="E113" s="191"/>
      <c r="F113" s="191"/>
      <c r="G113" s="191"/>
      <c r="H113" s="191"/>
      <c r="I113" s="192"/>
      <c r="J113" s="193">
        <f>J315</f>
        <v>0</v>
      </c>
      <c r="K113" s="189"/>
      <c r="L113" s="194"/>
    </row>
    <row r="114" s="9" customFormat="1" ht="19.92" customHeight="1">
      <c r="B114" s="188"/>
      <c r="C114" s="189"/>
      <c r="D114" s="190" t="s">
        <v>118</v>
      </c>
      <c r="E114" s="191"/>
      <c r="F114" s="191"/>
      <c r="G114" s="191"/>
      <c r="H114" s="191"/>
      <c r="I114" s="192"/>
      <c r="J114" s="193">
        <f>J318</f>
        <v>0</v>
      </c>
      <c r="K114" s="189"/>
      <c r="L114" s="194"/>
    </row>
    <row r="115" s="8" customFormat="1" ht="24.96" customHeight="1">
      <c r="B115" s="181"/>
      <c r="C115" s="182"/>
      <c r="D115" s="183" t="s">
        <v>119</v>
      </c>
      <c r="E115" s="184"/>
      <c r="F115" s="184"/>
      <c r="G115" s="184"/>
      <c r="H115" s="184"/>
      <c r="I115" s="185"/>
      <c r="J115" s="186">
        <f>J322</f>
        <v>0</v>
      </c>
      <c r="K115" s="182"/>
      <c r="L115" s="187"/>
    </row>
    <row r="116" s="9" customFormat="1" ht="19.92" customHeight="1">
      <c r="B116" s="188"/>
      <c r="C116" s="189"/>
      <c r="D116" s="190" t="s">
        <v>120</v>
      </c>
      <c r="E116" s="191"/>
      <c r="F116" s="191"/>
      <c r="G116" s="191"/>
      <c r="H116" s="191"/>
      <c r="I116" s="192"/>
      <c r="J116" s="193">
        <f>J323</f>
        <v>0</v>
      </c>
      <c r="K116" s="189"/>
      <c r="L116" s="194"/>
    </row>
    <row r="117" s="1" customFormat="1" ht="21.84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="1" customFormat="1" ht="6.96" customHeight="1">
      <c r="B118" s="59"/>
      <c r="C118" s="60"/>
      <c r="D118" s="60"/>
      <c r="E118" s="60"/>
      <c r="F118" s="60"/>
      <c r="G118" s="60"/>
      <c r="H118" s="60"/>
      <c r="I118" s="171"/>
      <c r="J118" s="60"/>
      <c r="K118" s="60"/>
      <c r="L118" s="41"/>
    </row>
    <row r="122" s="1" customFormat="1" ht="6.96" customHeight="1">
      <c r="B122" s="61"/>
      <c r="C122" s="62"/>
      <c r="D122" s="62"/>
      <c r="E122" s="62"/>
      <c r="F122" s="62"/>
      <c r="G122" s="62"/>
      <c r="H122" s="62"/>
      <c r="I122" s="174"/>
      <c r="J122" s="62"/>
      <c r="K122" s="62"/>
      <c r="L122" s="41"/>
    </row>
    <row r="123" s="1" customFormat="1" ht="24.96" customHeight="1">
      <c r="B123" s="36"/>
      <c r="C123" s="21" t="s">
        <v>121</v>
      </c>
      <c r="D123" s="37"/>
      <c r="E123" s="37"/>
      <c r="F123" s="37"/>
      <c r="G123" s="37"/>
      <c r="H123" s="37"/>
      <c r="I123" s="137"/>
      <c r="J123" s="37"/>
      <c r="K123" s="37"/>
      <c r="L123" s="41"/>
    </row>
    <row r="124" s="1" customFormat="1" ht="6.96" customHeight="1">
      <c r="B124" s="36"/>
      <c r="C124" s="37"/>
      <c r="D124" s="37"/>
      <c r="E124" s="37"/>
      <c r="F124" s="37"/>
      <c r="G124" s="37"/>
      <c r="H124" s="37"/>
      <c r="I124" s="137"/>
      <c r="J124" s="37"/>
      <c r="K124" s="37"/>
      <c r="L124" s="41"/>
    </row>
    <row r="125" s="1" customFormat="1" ht="12" customHeight="1">
      <c r="B125" s="36"/>
      <c r="C125" s="30" t="s">
        <v>14</v>
      </c>
      <c r="D125" s="37"/>
      <c r="E125" s="37"/>
      <c r="F125" s="37"/>
      <c r="G125" s="37"/>
      <c r="H125" s="37"/>
      <c r="I125" s="137"/>
      <c r="J125" s="37"/>
      <c r="K125" s="37"/>
      <c r="L125" s="41"/>
    </row>
    <row r="126" s="1" customFormat="1" ht="16.5" customHeight="1">
      <c r="B126" s="36"/>
      <c r="C126" s="37"/>
      <c r="D126" s="37"/>
      <c r="E126" s="175" t="str">
        <f>E7</f>
        <v>Vytvorenie bezbariérového prostredia v hygienických zariadeniach ZSS Senica - zmena č. 1</v>
      </c>
      <c r="F126" s="30"/>
      <c r="G126" s="30"/>
      <c r="H126" s="30"/>
      <c r="I126" s="137"/>
      <c r="J126" s="37"/>
      <c r="K126" s="37"/>
      <c r="L126" s="41"/>
    </row>
    <row r="127" s="1" customFormat="1" ht="12" customHeight="1">
      <c r="B127" s="36"/>
      <c r="C127" s="30" t="s">
        <v>95</v>
      </c>
      <c r="D127" s="37"/>
      <c r="E127" s="37"/>
      <c r="F127" s="37"/>
      <c r="G127" s="37"/>
      <c r="H127" s="37"/>
      <c r="I127" s="137"/>
      <c r="J127" s="37"/>
      <c r="K127" s="37"/>
      <c r="L127" s="41"/>
    </row>
    <row r="128" s="1" customFormat="1" ht="16.5" customHeight="1">
      <c r="B128" s="36"/>
      <c r="C128" s="37"/>
      <c r="D128" s="37"/>
      <c r="E128" s="69" t="str">
        <f>E9</f>
        <v>03 - Miestnosť č. 301</v>
      </c>
      <c r="F128" s="37"/>
      <c r="G128" s="37"/>
      <c r="H128" s="37"/>
      <c r="I128" s="137"/>
      <c r="J128" s="37"/>
      <c r="K128" s="37"/>
      <c r="L128" s="41"/>
    </row>
    <row r="129" s="1" customFormat="1" ht="6.96" customHeight="1">
      <c r="B129" s="36"/>
      <c r="C129" s="37"/>
      <c r="D129" s="37"/>
      <c r="E129" s="37"/>
      <c r="F129" s="37"/>
      <c r="G129" s="37"/>
      <c r="H129" s="37"/>
      <c r="I129" s="137"/>
      <c r="J129" s="37"/>
      <c r="K129" s="37"/>
      <c r="L129" s="41"/>
    </row>
    <row r="130" s="1" customFormat="1" ht="12" customHeight="1">
      <c r="B130" s="36"/>
      <c r="C130" s="30" t="s">
        <v>18</v>
      </c>
      <c r="D130" s="37"/>
      <c r="E130" s="37"/>
      <c r="F130" s="25" t="str">
        <f>F12</f>
        <v>Senica</v>
      </c>
      <c r="G130" s="37"/>
      <c r="H130" s="37"/>
      <c r="I130" s="140" t="s">
        <v>20</v>
      </c>
      <c r="J130" s="72" t="str">
        <f>IF(J12="","",J12)</f>
        <v>24. 6. 2019</v>
      </c>
      <c r="K130" s="37"/>
      <c r="L130" s="41"/>
    </row>
    <row r="131" s="1" customFormat="1" ht="6.96" customHeight="1">
      <c r="B131" s="36"/>
      <c r="C131" s="37"/>
      <c r="D131" s="37"/>
      <c r="E131" s="37"/>
      <c r="F131" s="37"/>
      <c r="G131" s="37"/>
      <c r="H131" s="37"/>
      <c r="I131" s="137"/>
      <c r="J131" s="37"/>
      <c r="K131" s="37"/>
      <c r="L131" s="41"/>
    </row>
    <row r="132" s="1" customFormat="1" ht="27.9" customHeight="1">
      <c r="B132" s="36"/>
      <c r="C132" s="30" t="s">
        <v>22</v>
      </c>
      <c r="D132" s="37"/>
      <c r="E132" s="37"/>
      <c r="F132" s="25" t="str">
        <f>E15</f>
        <v>Mesto Senica</v>
      </c>
      <c r="G132" s="37"/>
      <c r="H132" s="37"/>
      <c r="I132" s="140" t="s">
        <v>28</v>
      </c>
      <c r="J132" s="34" t="str">
        <f>E21</f>
        <v>Ing. Mária Kucbelová</v>
      </c>
      <c r="K132" s="37"/>
      <c r="L132" s="41"/>
    </row>
    <row r="133" s="1" customFormat="1" ht="15.15" customHeight="1">
      <c r="B133" s="36"/>
      <c r="C133" s="30" t="s">
        <v>26</v>
      </c>
      <c r="D133" s="37"/>
      <c r="E133" s="37"/>
      <c r="F133" s="25" t="str">
        <f>IF(E18="","",E18)</f>
        <v>Vyplň údaj</v>
      </c>
      <c r="G133" s="37"/>
      <c r="H133" s="37"/>
      <c r="I133" s="140" t="s">
        <v>32</v>
      </c>
      <c r="J133" s="34" t="str">
        <f>E24</f>
        <v>Ing. Juraj Havetta</v>
      </c>
      <c r="K133" s="37"/>
      <c r="L133" s="41"/>
    </row>
    <row r="134" s="1" customFormat="1" ht="10.32" customHeight="1">
      <c r="B134" s="36"/>
      <c r="C134" s="37"/>
      <c r="D134" s="37"/>
      <c r="E134" s="37"/>
      <c r="F134" s="37"/>
      <c r="G134" s="37"/>
      <c r="H134" s="37"/>
      <c r="I134" s="137"/>
      <c r="J134" s="37"/>
      <c r="K134" s="37"/>
      <c r="L134" s="41"/>
    </row>
    <row r="135" s="10" customFormat="1" ht="29.28" customHeight="1">
      <c r="B135" s="195"/>
      <c r="C135" s="196" t="s">
        <v>122</v>
      </c>
      <c r="D135" s="197" t="s">
        <v>60</v>
      </c>
      <c r="E135" s="197" t="s">
        <v>56</v>
      </c>
      <c r="F135" s="197" t="s">
        <v>57</v>
      </c>
      <c r="G135" s="197" t="s">
        <v>123</v>
      </c>
      <c r="H135" s="197" t="s">
        <v>124</v>
      </c>
      <c r="I135" s="198" t="s">
        <v>125</v>
      </c>
      <c r="J135" s="199" t="s">
        <v>99</v>
      </c>
      <c r="K135" s="200" t="s">
        <v>126</v>
      </c>
      <c r="L135" s="201"/>
      <c r="M135" s="93" t="s">
        <v>1</v>
      </c>
      <c r="N135" s="94" t="s">
        <v>39</v>
      </c>
      <c r="O135" s="94" t="s">
        <v>127</v>
      </c>
      <c r="P135" s="94" t="s">
        <v>128</v>
      </c>
      <c r="Q135" s="94" t="s">
        <v>129</v>
      </c>
      <c r="R135" s="94" t="s">
        <v>130</v>
      </c>
      <c r="S135" s="94" t="s">
        <v>131</v>
      </c>
      <c r="T135" s="95" t="s">
        <v>132</v>
      </c>
    </row>
    <row r="136" s="1" customFormat="1" ht="22.8" customHeight="1">
      <c r="B136" s="36"/>
      <c r="C136" s="100" t="s">
        <v>100</v>
      </c>
      <c r="D136" s="37"/>
      <c r="E136" s="37"/>
      <c r="F136" s="37"/>
      <c r="G136" s="37"/>
      <c r="H136" s="37"/>
      <c r="I136" s="137"/>
      <c r="J136" s="202">
        <f>BK136</f>
        <v>0</v>
      </c>
      <c r="K136" s="37"/>
      <c r="L136" s="41"/>
      <c r="M136" s="96"/>
      <c r="N136" s="97"/>
      <c r="O136" s="97"/>
      <c r="P136" s="203">
        <f>P137+P205+P322</f>
        <v>0</v>
      </c>
      <c r="Q136" s="97"/>
      <c r="R136" s="203">
        <f>R137+R205+R322</f>
        <v>6.1023819499999998</v>
      </c>
      <c r="S136" s="97"/>
      <c r="T136" s="204">
        <f>T137+T205+T322</f>
        <v>11.564352</v>
      </c>
      <c r="AT136" s="15" t="s">
        <v>74</v>
      </c>
      <c r="AU136" s="15" t="s">
        <v>101</v>
      </c>
      <c r="BK136" s="205">
        <f>BK137+BK205+BK322</f>
        <v>0</v>
      </c>
    </row>
    <row r="137" s="11" customFormat="1" ht="25.92" customHeight="1">
      <c r="B137" s="206"/>
      <c r="C137" s="207"/>
      <c r="D137" s="208" t="s">
        <v>74</v>
      </c>
      <c r="E137" s="209" t="s">
        <v>133</v>
      </c>
      <c r="F137" s="209" t="s">
        <v>134</v>
      </c>
      <c r="G137" s="207"/>
      <c r="H137" s="207"/>
      <c r="I137" s="210"/>
      <c r="J137" s="211">
        <f>BK137</f>
        <v>0</v>
      </c>
      <c r="K137" s="207"/>
      <c r="L137" s="212"/>
      <c r="M137" s="213"/>
      <c r="N137" s="214"/>
      <c r="O137" s="214"/>
      <c r="P137" s="215">
        <f>P138+P149+P169+P203</f>
        <v>0</v>
      </c>
      <c r="Q137" s="214"/>
      <c r="R137" s="215">
        <f>R138+R149+R169+R203</f>
        <v>4.8424469800000001</v>
      </c>
      <c r="S137" s="214"/>
      <c r="T137" s="216">
        <f>T138+T149+T169+T203</f>
        <v>11.564352</v>
      </c>
      <c r="AR137" s="217" t="s">
        <v>83</v>
      </c>
      <c r="AT137" s="218" t="s">
        <v>74</v>
      </c>
      <c r="AU137" s="218" t="s">
        <v>75</v>
      </c>
      <c r="AY137" s="217" t="s">
        <v>135</v>
      </c>
      <c r="BK137" s="219">
        <f>BK138+BK149+BK169+BK203</f>
        <v>0</v>
      </c>
    </row>
    <row r="138" s="11" customFormat="1" ht="22.8" customHeight="1">
      <c r="B138" s="206"/>
      <c r="C138" s="207"/>
      <c r="D138" s="208" t="s">
        <v>74</v>
      </c>
      <c r="E138" s="220" t="s">
        <v>136</v>
      </c>
      <c r="F138" s="220" t="s">
        <v>137</v>
      </c>
      <c r="G138" s="207"/>
      <c r="H138" s="207"/>
      <c r="I138" s="210"/>
      <c r="J138" s="221">
        <f>BK138</f>
        <v>0</v>
      </c>
      <c r="K138" s="207"/>
      <c r="L138" s="212"/>
      <c r="M138" s="213"/>
      <c r="N138" s="214"/>
      <c r="O138" s="214"/>
      <c r="P138" s="215">
        <f>SUM(P139:P148)</f>
        <v>0</v>
      </c>
      <c r="Q138" s="214"/>
      <c r="R138" s="215">
        <f>SUM(R139:R148)</f>
        <v>1.5131406600000001</v>
      </c>
      <c r="S138" s="214"/>
      <c r="T138" s="216">
        <f>SUM(T139:T148)</f>
        <v>0</v>
      </c>
      <c r="AR138" s="217" t="s">
        <v>83</v>
      </c>
      <c r="AT138" s="218" t="s">
        <v>74</v>
      </c>
      <c r="AU138" s="218" t="s">
        <v>83</v>
      </c>
      <c r="AY138" s="217" t="s">
        <v>135</v>
      </c>
      <c r="BK138" s="219">
        <f>SUM(BK139:BK148)</f>
        <v>0</v>
      </c>
    </row>
    <row r="139" s="1" customFormat="1" ht="24" customHeight="1">
      <c r="B139" s="36"/>
      <c r="C139" s="222" t="s">
        <v>83</v>
      </c>
      <c r="D139" s="222" t="s">
        <v>138</v>
      </c>
      <c r="E139" s="223" t="s">
        <v>736</v>
      </c>
      <c r="F139" s="224" t="s">
        <v>737</v>
      </c>
      <c r="G139" s="225" t="s">
        <v>226</v>
      </c>
      <c r="H139" s="226">
        <v>0.063</v>
      </c>
      <c r="I139" s="227"/>
      <c r="J139" s="226">
        <f>ROUND(I139*H139,3)</f>
        <v>0</v>
      </c>
      <c r="K139" s="224" t="s">
        <v>142</v>
      </c>
      <c r="L139" s="41"/>
      <c r="M139" s="228" t="s">
        <v>1</v>
      </c>
      <c r="N139" s="229" t="s">
        <v>41</v>
      </c>
      <c r="O139" s="84"/>
      <c r="P139" s="230">
        <f>O139*H139</f>
        <v>0</v>
      </c>
      <c r="Q139" s="230">
        <v>1.72468</v>
      </c>
      <c r="R139" s="230">
        <f>Q139*H139</f>
        <v>0.10865484</v>
      </c>
      <c r="S139" s="230">
        <v>0</v>
      </c>
      <c r="T139" s="231">
        <f>S139*H139</f>
        <v>0</v>
      </c>
      <c r="AR139" s="232" t="s">
        <v>143</v>
      </c>
      <c r="AT139" s="232" t="s">
        <v>138</v>
      </c>
      <c r="AU139" s="232" t="s">
        <v>144</v>
      </c>
      <c r="AY139" s="15" t="s">
        <v>135</v>
      </c>
      <c r="BE139" s="233">
        <f>IF(N139="základná",J139,0)</f>
        <v>0</v>
      </c>
      <c r="BF139" s="233">
        <f>IF(N139="znížená",J139,0)</f>
        <v>0</v>
      </c>
      <c r="BG139" s="233">
        <f>IF(N139="zákl. prenesená",J139,0)</f>
        <v>0</v>
      </c>
      <c r="BH139" s="233">
        <f>IF(N139="zníž. prenesená",J139,0)</f>
        <v>0</v>
      </c>
      <c r="BI139" s="233">
        <f>IF(N139="nulová",J139,0)</f>
        <v>0</v>
      </c>
      <c r="BJ139" s="15" t="s">
        <v>144</v>
      </c>
      <c r="BK139" s="234">
        <f>ROUND(I139*H139,3)</f>
        <v>0</v>
      </c>
      <c r="BL139" s="15" t="s">
        <v>143</v>
      </c>
      <c r="BM139" s="232" t="s">
        <v>738</v>
      </c>
    </row>
    <row r="140" s="12" customFormat="1">
      <c r="B140" s="235"/>
      <c r="C140" s="236"/>
      <c r="D140" s="237" t="s">
        <v>146</v>
      </c>
      <c r="E140" s="238" t="s">
        <v>1</v>
      </c>
      <c r="F140" s="239" t="s">
        <v>739</v>
      </c>
      <c r="G140" s="236"/>
      <c r="H140" s="240">
        <v>0.063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146</v>
      </c>
      <c r="AU140" s="246" t="s">
        <v>144</v>
      </c>
      <c r="AV140" s="12" t="s">
        <v>144</v>
      </c>
      <c r="AW140" s="12" t="s">
        <v>30</v>
      </c>
      <c r="AX140" s="12" t="s">
        <v>83</v>
      </c>
      <c r="AY140" s="246" t="s">
        <v>135</v>
      </c>
    </row>
    <row r="141" s="1" customFormat="1" ht="24" customHeight="1">
      <c r="B141" s="36"/>
      <c r="C141" s="222" t="s">
        <v>144</v>
      </c>
      <c r="D141" s="222" t="s">
        <v>138</v>
      </c>
      <c r="E141" s="223" t="s">
        <v>740</v>
      </c>
      <c r="F141" s="224" t="s">
        <v>741</v>
      </c>
      <c r="G141" s="225" t="s">
        <v>141</v>
      </c>
      <c r="H141" s="226">
        <v>4.4100000000000001</v>
      </c>
      <c r="I141" s="227"/>
      <c r="J141" s="226">
        <f>ROUND(I141*H141,3)</f>
        <v>0</v>
      </c>
      <c r="K141" s="224" t="s">
        <v>142</v>
      </c>
      <c r="L141" s="41"/>
      <c r="M141" s="228" t="s">
        <v>1</v>
      </c>
      <c r="N141" s="229" t="s">
        <v>41</v>
      </c>
      <c r="O141" s="84"/>
      <c r="P141" s="230">
        <f>O141*H141</f>
        <v>0</v>
      </c>
      <c r="Q141" s="230">
        <v>0.10466</v>
      </c>
      <c r="R141" s="230">
        <f>Q141*H141</f>
        <v>0.46155060000000003</v>
      </c>
      <c r="S141" s="230">
        <v>0</v>
      </c>
      <c r="T141" s="231">
        <f>S141*H141</f>
        <v>0</v>
      </c>
      <c r="AR141" s="232" t="s">
        <v>143</v>
      </c>
      <c r="AT141" s="232" t="s">
        <v>138</v>
      </c>
      <c r="AU141" s="232" t="s">
        <v>144</v>
      </c>
      <c r="AY141" s="15" t="s">
        <v>135</v>
      </c>
      <c r="BE141" s="233">
        <f>IF(N141="základná",J141,0)</f>
        <v>0</v>
      </c>
      <c r="BF141" s="233">
        <f>IF(N141="znížená",J141,0)</f>
        <v>0</v>
      </c>
      <c r="BG141" s="233">
        <f>IF(N141="zákl. prenesená",J141,0)</f>
        <v>0</v>
      </c>
      <c r="BH141" s="233">
        <f>IF(N141="zníž. prenesená",J141,0)</f>
        <v>0</v>
      </c>
      <c r="BI141" s="233">
        <f>IF(N141="nulová",J141,0)</f>
        <v>0</v>
      </c>
      <c r="BJ141" s="15" t="s">
        <v>144</v>
      </c>
      <c r="BK141" s="234">
        <f>ROUND(I141*H141,3)</f>
        <v>0</v>
      </c>
      <c r="BL141" s="15" t="s">
        <v>143</v>
      </c>
      <c r="BM141" s="232" t="s">
        <v>742</v>
      </c>
    </row>
    <row r="142" s="12" customFormat="1">
      <c r="B142" s="235"/>
      <c r="C142" s="236"/>
      <c r="D142" s="237" t="s">
        <v>146</v>
      </c>
      <c r="E142" s="238" t="s">
        <v>1</v>
      </c>
      <c r="F142" s="239" t="s">
        <v>743</v>
      </c>
      <c r="G142" s="236"/>
      <c r="H142" s="240">
        <v>4.4100000000000001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146</v>
      </c>
      <c r="AU142" s="246" t="s">
        <v>144</v>
      </c>
      <c r="AV142" s="12" t="s">
        <v>144</v>
      </c>
      <c r="AW142" s="12" t="s">
        <v>30</v>
      </c>
      <c r="AX142" s="12" t="s">
        <v>83</v>
      </c>
      <c r="AY142" s="246" t="s">
        <v>135</v>
      </c>
    </row>
    <row r="143" s="1" customFormat="1" ht="24" customHeight="1">
      <c r="B143" s="36"/>
      <c r="C143" s="222" t="s">
        <v>136</v>
      </c>
      <c r="D143" s="222" t="s">
        <v>138</v>
      </c>
      <c r="E143" s="223" t="s">
        <v>139</v>
      </c>
      <c r="F143" s="224" t="s">
        <v>140</v>
      </c>
      <c r="G143" s="225" t="s">
        <v>141</v>
      </c>
      <c r="H143" s="226">
        <v>1.77</v>
      </c>
      <c r="I143" s="227"/>
      <c r="J143" s="226">
        <f>ROUND(I143*H143,3)</f>
        <v>0</v>
      </c>
      <c r="K143" s="224" t="s">
        <v>142</v>
      </c>
      <c r="L143" s="41"/>
      <c r="M143" s="228" t="s">
        <v>1</v>
      </c>
      <c r="N143" s="229" t="s">
        <v>41</v>
      </c>
      <c r="O143" s="84"/>
      <c r="P143" s="230">
        <f>O143*H143</f>
        <v>0</v>
      </c>
      <c r="Q143" s="230">
        <v>0.11507000000000001</v>
      </c>
      <c r="R143" s="230">
        <f>Q143*H143</f>
        <v>0.20367390000000002</v>
      </c>
      <c r="S143" s="230">
        <v>0</v>
      </c>
      <c r="T143" s="231">
        <f>S143*H143</f>
        <v>0</v>
      </c>
      <c r="AR143" s="232" t="s">
        <v>143</v>
      </c>
      <c r="AT143" s="232" t="s">
        <v>138</v>
      </c>
      <c r="AU143" s="232" t="s">
        <v>144</v>
      </c>
      <c r="AY143" s="15" t="s">
        <v>135</v>
      </c>
      <c r="BE143" s="233">
        <f>IF(N143="základná",J143,0)</f>
        <v>0</v>
      </c>
      <c r="BF143" s="233">
        <f>IF(N143="znížená",J143,0)</f>
        <v>0</v>
      </c>
      <c r="BG143" s="233">
        <f>IF(N143="zákl. prenesená",J143,0)</f>
        <v>0</v>
      </c>
      <c r="BH143" s="233">
        <f>IF(N143="zníž. prenesená",J143,0)</f>
        <v>0</v>
      </c>
      <c r="BI143" s="233">
        <f>IF(N143="nulová",J143,0)</f>
        <v>0</v>
      </c>
      <c r="BJ143" s="15" t="s">
        <v>144</v>
      </c>
      <c r="BK143" s="234">
        <f>ROUND(I143*H143,3)</f>
        <v>0</v>
      </c>
      <c r="BL143" s="15" t="s">
        <v>143</v>
      </c>
      <c r="BM143" s="232" t="s">
        <v>982</v>
      </c>
    </row>
    <row r="144" s="12" customFormat="1">
      <c r="B144" s="235"/>
      <c r="C144" s="236"/>
      <c r="D144" s="237" t="s">
        <v>146</v>
      </c>
      <c r="E144" s="238" t="s">
        <v>1</v>
      </c>
      <c r="F144" s="239" t="s">
        <v>745</v>
      </c>
      <c r="G144" s="236"/>
      <c r="H144" s="240">
        <v>1.77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146</v>
      </c>
      <c r="AU144" s="246" t="s">
        <v>144</v>
      </c>
      <c r="AV144" s="12" t="s">
        <v>144</v>
      </c>
      <c r="AW144" s="12" t="s">
        <v>30</v>
      </c>
      <c r="AX144" s="12" t="s">
        <v>83</v>
      </c>
      <c r="AY144" s="246" t="s">
        <v>135</v>
      </c>
    </row>
    <row r="145" s="1" customFormat="1" ht="24" customHeight="1">
      <c r="B145" s="36"/>
      <c r="C145" s="222" t="s">
        <v>143</v>
      </c>
      <c r="D145" s="222" t="s">
        <v>138</v>
      </c>
      <c r="E145" s="223" t="s">
        <v>746</v>
      </c>
      <c r="F145" s="224" t="s">
        <v>747</v>
      </c>
      <c r="G145" s="225" t="s">
        <v>141</v>
      </c>
      <c r="H145" s="226">
        <v>10.178000000000001</v>
      </c>
      <c r="I145" s="227"/>
      <c r="J145" s="226">
        <f>ROUND(I145*H145,3)</f>
        <v>0</v>
      </c>
      <c r="K145" s="224" t="s">
        <v>142</v>
      </c>
      <c r="L145" s="41"/>
      <c r="M145" s="228" t="s">
        <v>1</v>
      </c>
      <c r="N145" s="229" t="s">
        <v>41</v>
      </c>
      <c r="O145" s="84"/>
      <c r="P145" s="230">
        <f>O145*H145</f>
        <v>0</v>
      </c>
      <c r="Q145" s="230">
        <v>0.071940000000000004</v>
      </c>
      <c r="R145" s="230">
        <f>Q145*H145</f>
        <v>0.73220532000000005</v>
      </c>
      <c r="S145" s="230">
        <v>0</v>
      </c>
      <c r="T145" s="231">
        <f>S145*H145</f>
        <v>0</v>
      </c>
      <c r="AR145" s="232" t="s">
        <v>143</v>
      </c>
      <c r="AT145" s="232" t="s">
        <v>138</v>
      </c>
      <c r="AU145" s="232" t="s">
        <v>144</v>
      </c>
      <c r="AY145" s="15" t="s">
        <v>135</v>
      </c>
      <c r="BE145" s="233">
        <f>IF(N145="základná",J145,0)</f>
        <v>0</v>
      </c>
      <c r="BF145" s="233">
        <f>IF(N145="znížená",J145,0)</f>
        <v>0</v>
      </c>
      <c r="BG145" s="233">
        <f>IF(N145="zákl. prenesená",J145,0)</f>
        <v>0</v>
      </c>
      <c r="BH145" s="233">
        <f>IF(N145="zníž. prenesená",J145,0)</f>
        <v>0</v>
      </c>
      <c r="BI145" s="233">
        <f>IF(N145="nulová",J145,0)</f>
        <v>0</v>
      </c>
      <c r="BJ145" s="15" t="s">
        <v>144</v>
      </c>
      <c r="BK145" s="234">
        <f>ROUND(I145*H145,3)</f>
        <v>0</v>
      </c>
      <c r="BL145" s="15" t="s">
        <v>143</v>
      </c>
      <c r="BM145" s="232" t="s">
        <v>748</v>
      </c>
    </row>
    <row r="146" s="12" customFormat="1">
      <c r="B146" s="235"/>
      <c r="C146" s="236"/>
      <c r="D146" s="237" t="s">
        <v>146</v>
      </c>
      <c r="E146" s="238" t="s">
        <v>1</v>
      </c>
      <c r="F146" s="239" t="s">
        <v>749</v>
      </c>
      <c r="G146" s="236"/>
      <c r="H146" s="240">
        <v>10.178000000000001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146</v>
      </c>
      <c r="AU146" s="246" t="s">
        <v>144</v>
      </c>
      <c r="AV146" s="12" t="s">
        <v>144</v>
      </c>
      <c r="AW146" s="12" t="s">
        <v>30</v>
      </c>
      <c r="AX146" s="12" t="s">
        <v>83</v>
      </c>
      <c r="AY146" s="246" t="s">
        <v>135</v>
      </c>
    </row>
    <row r="147" s="1" customFormat="1" ht="24" customHeight="1">
      <c r="B147" s="36"/>
      <c r="C147" s="222" t="s">
        <v>163</v>
      </c>
      <c r="D147" s="222" t="s">
        <v>138</v>
      </c>
      <c r="E147" s="223" t="s">
        <v>750</v>
      </c>
      <c r="F147" s="224" t="s">
        <v>751</v>
      </c>
      <c r="G147" s="225" t="s">
        <v>141</v>
      </c>
      <c r="H147" s="226">
        <v>0.97999999999999998</v>
      </c>
      <c r="I147" s="227"/>
      <c r="J147" s="226">
        <f>ROUND(I147*H147,3)</f>
        <v>0</v>
      </c>
      <c r="K147" s="224" t="s">
        <v>142</v>
      </c>
      <c r="L147" s="41"/>
      <c r="M147" s="228" t="s">
        <v>1</v>
      </c>
      <c r="N147" s="229" t="s">
        <v>41</v>
      </c>
      <c r="O147" s="84"/>
      <c r="P147" s="230">
        <f>O147*H147</f>
        <v>0</v>
      </c>
      <c r="Q147" s="230">
        <v>0.0071999999999999998</v>
      </c>
      <c r="R147" s="230">
        <f>Q147*H147</f>
        <v>0.0070559999999999998</v>
      </c>
      <c r="S147" s="230">
        <v>0</v>
      </c>
      <c r="T147" s="231">
        <f>S147*H147</f>
        <v>0</v>
      </c>
      <c r="AR147" s="232" t="s">
        <v>143</v>
      </c>
      <c r="AT147" s="232" t="s">
        <v>138</v>
      </c>
      <c r="AU147" s="232" t="s">
        <v>144</v>
      </c>
      <c r="AY147" s="15" t="s">
        <v>135</v>
      </c>
      <c r="BE147" s="233">
        <f>IF(N147="základná",J147,0)</f>
        <v>0</v>
      </c>
      <c r="BF147" s="233">
        <f>IF(N147="znížená",J147,0)</f>
        <v>0</v>
      </c>
      <c r="BG147" s="233">
        <f>IF(N147="zákl. prenesená",J147,0)</f>
        <v>0</v>
      </c>
      <c r="BH147" s="233">
        <f>IF(N147="zníž. prenesená",J147,0)</f>
        <v>0</v>
      </c>
      <c r="BI147" s="233">
        <f>IF(N147="nulová",J147,0)</f>
        <v>0</v>
      </c>
      <c r="BJ147" s="15" t="s">
        <v>144</v>
      </c>
      <c r="BK147" s="234">
        <f>ROUND(I147*H147,3)</f>
        <v>0</v>
      </c>
      <c r="BL147" s="15" t="s">
        <v>143</v>
      </c>
      <c r="BM147" s="232" t="s">
        <v>752</v>
      </c>
    </row>
    <row r="148" s="12" customFormat="1">
      <c r="B148" s="235"/>
      <c r="C148" s="236"/>
      <c r="D148" s="237" t="s">
        <v>146</v>
      </c>
      <c r="E148" s="238" t="s">
        <v>1</v>
      </c>
      <c r="F148" s="239" t="s">
        <v>753</v>
      </c>
      <c r="G148" s="236"/>
      <c r="H148" s="240">
        <v>0.97999999999999998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146</v>
      </c>
      <c r="AU148" s="246" t="s">
        <v>144</v>
      </c>
      <c r="AV148" s="12" t="s">
        <v>144</v>
      </c>
      <c r="AW148" s="12" t="s">
        <v>30</v>
      </c>
      <c r="AX148" s="12" t="s">
        <v>83</v>
      </c>
      <c r="AY148" s="246" t="s">
        <v>135</v>
      </c>
    </row>
    <row r="149" s="11" customFormat="1" ht="22.8" customHeight="1">
      <c r="B149" s="206"/>
      <c r="C149" s="207"/>
      <c r="D149" s="208" t="s">
        <v>74</v>
      </c>
      <c r="E149" s="220" t="s">
        <v>148</v>
      </c>
      <c r="F149" s="220" t="s">
        <v>149</v>
      </c>
      <c r="G149" s="207"/>
      <c r="H149" s="207"/>
      <c r="I149" s="210"/>
      <c r="J149" s="221">
        <f>BK149</f>
        <v>0</v>
      </c>
      <c r="K149" s="207"/>
      <c r="L149" s="212"/>
      <c r="M149" s="213"/>
      <c r="N149" s="214"/>
      <c r="O149" s="214"/>
      <c r="P149" s="215">
        <f>SUM(P150:P168)</f>
        <v>0</v>
      </c>
      <c r="Q149" s="214"/>
      <c r="R149" s="215">
        <f>SUM(R150:R168)</f>
        <v>3.32900632</v>
      </c>
      <c r="S149" s="214"/>
      <c r="T149" s="216">
        <f>SUM(T150:T168)</f>
        <v>0</v>
      </c>
      <c r="AR149" s="217" t="s">
        <v>83</v>
      </c>
      <c r="AT149" s="218" t="s">
        <v>74</v>
      </c>
      <c r="AU149" s="218" t="s">
        <v>83</v>
      </c>
      <c r="AY149" s="217" t="s">
        <v>135</v>
      </c>
      <c r="BK149" s="219">
        <f>SUM(BK150:BK168)</f>
        <v>0</v>
      </c>
    </row>
    <row r="150" s="1" customFormat="1" ht="24" customHeight="1">
      <c r="B150" s="36"/>
      <c r="C150" s="222" t="s">
        <v>148</v>
      </c>
      <c r="D150" s="222" t="s">
        <v>138</v>
      </c>
      <c r="E150" s="223" t="s">
        <v>766</v>
      </c>
      <c r="F150" s="224" t="s">
        <v>767</v>
      </c>
      <c r="G150" s="225" t="s">
        <v>141</v>
      </c>
      <c r="H150" s="226">
        <v>2.6549999999999998</v>
      </c>
      <c r="I150" s="227"/>
      <c r="J150" s="226">
        <f>ROUND(I150*H150,3)</f>
        <v>0</v>
      </c>
      <c r="K150" s="224" t="s">
        <v>142</v>
      </c>
      <c r="L150" s="41"/>
      <c r="M150" s="228" t="s">
        <v>1</v>
      </c>
      <c r="N150" s="229" t="s">
        <v>41</v>
      </c>
      <c r="O150" s="84"/>
      <c r="P150" s="230">
        <f>O150*H150</f>
        <v>0</v>
      </c>
      <c r="Q150" s="230">
        <v>0.075520000000000004</v>
      </c>
      <c r="R150" s="230">
        <f>Q150*H150</f>
        <v>0.20050560000000001</v>
      </c>
      <c r="S150" s="230">
        <v>0</v>
      </c>
      <c r="T150" s="231">
        <f>S150*H150</f>
        <v>0</v>
      </c>
      <c r="AR150" s="232" t="s">
        <v>143</v>
      </c>
      <c r="AT150" s="232" t="s">
        <v>138</v>
      </c>
      <c r="AU150" s="232" t="s">
        <v>144</v>
      </c>
      <c r="AY150" s="15" t="s">
        <v>135</v>
      </c>
      <c r="BE150" s="233">
        <f>IF(N150="základná",J150,0)</f>
        <v>0</v>
      </c>
      <c r="BF150" s="233">
        <f>IF(N150="znížená",J150,0)</f>
        <v>0</v>
      </c>
      <c r="BG150" s="233">
        <f>IF(N150="zákl. prenesená",J150,0)</f>
        <v>0</v>
      </c>
      <c r="BH150" s="233">
        <f>IF(N150="zníž. prenesená",J150,0)</f>
        <v>0</v>
      </c>
      <c r="BI150" s="233">
        <f>IF(N150="nulová",J150,0)</f>
        <v>0</v>
      </c>
      <c r="BJ150" s="15" t="s">
        <v>144</v>
      </c>
      <c r="BK150" s="234">
        <f>ROUND(I150*H150,3)</f>
        <v>0</v>
      </c>
      <c r="BL150" s="15" t="s">
        <v>143</v>
      </c>
      <c r="BM150" s="232" t="s">
        <v>768</v>
      </c>
    </row>
    <row r="151" s="12" customFormat="1">
      <c r="B151" s="235"/>
      <c r="C151" s="236"/>
      <c r="D151" s="237" t="s">
        <v>146</v>
      </c>
      <c r="E151" s="238" t="s">
        <v>1</v>
      </c>
      <c r="F151" s="239" t="s">
        <v>983</v>
      </c>
      <c r="G151" s="236"/>
      <c r="H151" s="240">
        <v>2.6549999999999998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146</v>
      </c>
      <c r="AU151" s="246" t="s">
        <v>144</v>
      </c>
      <c r="AV151" s="12" t="s">
        <v>144</v>
      </c>
      <c r="AW151" s="12" t="s">
        <v>30</v>
      </c>
      <c r="AX151" s="12" t="s">
        <v>83</v>
      </c>
      <c r="AY151" s="246" t="s">
        <v>135</v>
      </c>
    </row>
    <row r="152" s="1" customFormat="1" ht="16.5" customHeight="1">
      <c r="B152" s="36"/>
      <c r="C152" s="222" t="s">
        <v>170</v>
      </c>
      <c r="D152" s="222" t="s">
        <v>138</v>
      </c>
      <c r="E152" s="223" t="s">
        <v>150</v>
      </c>
      <c r="F152" s="224" t="s">
        <v>770</v>
      </c>
      <c r="G152" s="225" t="s">
        <v>152</v>
      </c>
      <c r="H152" s="226">
        <v>10.08</v>
      </c>
      <c r="I152" s="227"/>
      <c r="J152" s="226">
        <f>ROUND(I152*H152,3)</f>
        <v>0</v>
      </c>
      <c r="K152" s="224" t="s">
        <v>142</v>
      </c>
      <c r="L152" s="41"/>
      <c r="M152" s="228" t="s">
        <v>1</v>
      </c>
      <c r="N152" s="229" t="s">
        <v>41</v>
      </c>
      <c r="O152" s="84"/>
      <c r="P152" s="230">
        <f>O152*H152</f>
        <v>0</v>
      </c>
      <c r="Q152" s="230">
        <v>0.0028</v>
      </c>
      <c r="R152" s="230">
        <f>Q152*H152</f>
        <v>0.028223999999999999</v>
      </c>
      <c r="S152" s="230">
        <v>0</v>
      </c>
      <c r="T152" s="231">
        <f>S152*H152</f>
        <v>0</v>
      </c>
      <c r="AR152" s="232" t="s">
        <v>143</v>
      </c>
      <c r="AT152" s="232" t="s">
        <v>138</v>
      </c>
      <c r="AU152" s="232" t="s">
        <v>144</v>
      </c>
      <c r="AY152" s="15" t="s">
        <v>135</v>
      </c>
      <c r="BE152" s="233">
        <f>IF(N152="základná",J152,0)</f>
        <v>0</v>
      </c>
      <c r="BF152" s="233">
        <f>IF(N152="znížená",J152,0)</f>
        <v>0</v>
      </c>
      <c r="BG152" s="233">
        <f>IF(N152="zákl. prenesená",J152,0)</f>
        <v>0</v>
      </c>
      <c r="BH152" s="233">
        <f>IF(N152="zníž. prenesená",J152,0)</f>
        <v>0</v>
      </c>
      <c r="BI152" s="233">
        <f>IF(N152="nulová",J152,0)</f>
        <v>0</v>
      </c>
      <c r="BJ152" s="15" t="s">
        <v>144</v>
      </c>
      <c r="BK152" s="234">
        <f>ROUND(I152*H152,3)</f>
        <v>0</v>
      </c>
      <c r="BL152" s="15" t="s">
        <v>143</v>
      </c>
      <c r="BM152" s="232" t="s">
        <v>153</v>
      </c>
    </row>
    <row r="153" s="12" customFormat="1">
      <c r="B153" s="235"/>
      <c r="C153" s="236"/>
      <c r="D153" s="237" t="s">
        <v>146</v>
      </c>
      <c r="E153" s="238" t="s">
        <v>1</v>
      </c>
      <c r="F153" s="239" t="s">
        <v>771</v>
      </c>
      <c r="G153" s="236"/>
      <c r="H153" s="240">
        <v>10.08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AT153" s="246" t="s">
        <v>146</v>
      </c>
      <c r="AU153" s="246" t="s">
        <v>144</v>
      </c>
      <c r="AV153" s="12" t="s">
        <v>144</v>
      </c>
      <c r="AW153" s="12" t="s">
        <v>30</v>
      </c>
      <c r="AX153" s="12" t="s">
        <v>83</v>
      </c>
      <c r="AY153" s="246" t="s">
        <v>135</v>
      </c>
    </row>
    <row r="154" s="1" customFormat="1" ht="24" customHeight="1">
      <c r="B154" s="36"/>
      <c r="C154" s="222" t="s">
        <v>174</v>
      </c>
      <c r="D154" s="222" t="s">
        <v>138</v>
      </c>
      <c r="E154" s="223" t="s">
        <v>772</v>
      </c>
      <c r="F154" s="224" t="s">
        <v>773</v>
      </c>
      <c r="G154" s="225" t="s">
        <v>141</v>
      </c>
      <c r="H154" s="226">
        <v>1.02</v>
      </c>
      <c r="I154" s="227"/>
      <c r="J154" s="226">
        <f>ROUND(I154*H154,3)</f>
        <v>0</v>
      </c>
      <c r="K154" s="224" t="s">
        <v>142</v>
      </c>
      <c r="L154" s="41"/>
      <c r="M154" s="228" t="s">
        <v>1</v>
      </c>
      <c r="N154" s="229" t="s">
        <v>41</v>
      </c>
      <c r="O154" s="84"/>
      <c r="P154" s="230">
        <f>O154*H154</f>
        <v>0</v>
      </c>
      <c r="Q154" s="230">
        <v>0.037560000000000003</v>
      </c>
      <c r="R154" s="230">
        <f>Q154*H154</f>
        <v>0.038311200000000004</v>
      </c>
      <c r="S154" s="230">
        <v>0</v>
      </c>
      <c r="T154" s="231">
        <f>S154*H154</f>
        <v>0</v>
      </c>
      <c r="AR154" s="232" t="s">
        <v>143</v>
      </c>
      <c r="AT154" s="232" t="s">
        <v>138</v>
      </c>
      <c r="AU154" s="232" t="s">
        <v>144</v>
      </c>
      <c r="AY154" s="15" t="s">
        <v>135</v>
      </c>
      <c r="BE154" s="233">
        <f>IF(N154="základná",J154,0)</f>
        <v>0</v>
      </c>
      <c r="BF154" s="233">
        <f>IF(N154="znížená",J154,0)</f>
        <v>0</v>
      </c>
      <c r="BG154" s="233">
        <f>IF(N154="zákl. prenesená",J154,0)</f>
        <v>0</v>
      </c>
      <c r="BH154" s="233">
        <f>IF(N154="zníž. prenesená",J154,0)</f>
        <v>0</v>
      </c>
      <c r="BI154" s="233">
        <f>IF(N154="nulová",J154,0)</f>
        <v>0</v>
      </c>
      <c r="BJ154" s="15" t="s">
        <v>144</v>
      </c>
      <c r="BK154" s="234">
        <f>ROUND(I154*H154,3)</f>
        <v>0</v>
      </c>
      <c r="BL154" s="15" t="s">
        <v>143</v>
      </c>
      <c r="BM154" s="232" t="s">
        <v>774</v>
      </c>
    </row>
    <row r="155" s="12" customFormat="1">
      <c r="B155" s="235"/>
      <c r="C155" s="236"/>
      <c r="D155" s="237" t="s">
        <v>146</v>
      </c>
      <c r="E155" s="238" t="s">
        <v>1</v>
      </c>
      <c r="F155" s="239" t="s">
        <v>984</v>
      </c>
      <c r="G155" s="236"/>
      <c r="H155" s="240">
        <v>1.02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146</v>
      </c>
      <c r="AU155" s="246" t="s">
        <v>144</v>
      </c>
      <c r="AV155" s="12" t="s">
        <v>144</v>
      </c>
      <c r="AW155" s="12" t="s">
        <v>30</v>
      </c>
      <c r="AX155" s="12" t="s">
        <v>83</v>
      </c>
      <c r="AY155" s="246" t="s">
        <v>135</v>
      </c>
    </row>
    <row r="156" s="1" customFormat="1" ht="24" customHeight="1">
      <c r="B156" s="36"/>
      <c r="C156" s="222" t="s">
        <v>178</v>
      </c>
      <c r="D156" s="222" t="s">
        <v>138</v>
      </c>
      <c r="E156" s="223" t="s">
        <v>159</v>
      </c>
      <c r="F156" s="224" t="s">
        <v>160</v>
      </c>
      <c r="G156" s="225" t="s">
        <v>141</v>
      </c>
      <c r="H156" s="226">
        <v>29.359999999999999</v>
      </c>
      <c r="I156" s="227"/>
      <c r="J156" s="226">
        <f>ROUND(I156*H156,3)</f>
        <v>0</v>
      </c>
      <c r="K156" s="224" t="s">
        <v>142</v>
      </c>
      <c r="L156" s="41"/>
      <c r="M156" s="228" t="s">
        <v>1</v>
      </c>
      <c r="N156" s="229" t="s">
        <v>41</v>
      </c>
      <c r="O156" s="84"/>
      <c r="P156" s="230">
        <f>O156*H156</f>
        <v>0</v>
      </c>
      <c r="Q156" s="230">
        <v>0.0049300000000000004</v>
      </c>
      <c r="R156" s="230">
        <f>Q156*H156</f>
        <v>0.14474480000000001</v>
      </c>
      <c r="S156" s="230">
        <v>0</v>
      </c>
      <c r="T156" s="231">
        <f>S156*H156</f>
        <v>0</v>
      </c>
      <c r="AR156" s="232" t="s">
        <v>143</v>
      </c>
      <c r="AT156" s="232" t="s">
        <v>138</v>
      </c>
      <c r="AU156" s="232" t="s">
        <v>144</v>
      </c>
      <c r="AY156" s="15" t="s">
        <v>135</v>
      </c>
      <c r="BE156" s="233">
        <f>IF(N156="základná",J156,0)</f>
        <v>0</v>
      </c>
      <c r="BF156" s="233">
        <f>IF(N156="znížená",J156,0)</f>
        <v>0</v>
      </c>
      <c r="BG156" s="233">
        <f>IF(N156="zákl. prenesená",J156,0)</f>
        <v>0</v>
      </c>
      <c r="BH156" s="233">
        <f>IF(N156="zníž. prenesená",J156,0)</f>
        <v>0</v>
      </c>
      <c r="BI156" s="233">
        <f>IF(N156="nulová",J156,0)</f>
        <v>0</v>
      </c>
      <c r="BJ156" s="15" t="s">
        <v>144</v>
      </c>
      <c r="BK156" s="234">
        <f>ROUND(I156*H156,3)</f>
        <v>0</v>
      </c>
      <c r="BL156" s="15" t="s">
        <v>143</v>
      </c>
      <c r="BM156" s="232" t="s">
        <v>161</v>
      </c>
    </row>
    <row r="157" s="12" customFormat="1">
      <c r="B157" s="235"/>
      <c r="C157" s="236"/>
      <c r="D157" s="237" t="s">
        <v>146</v>
      </c>
      <c r="E157" s="238" t="s">
        <v>1</v>
      </c>
      <c r="F157" s="239" t="s">
        <v>776</v>
      </c>
      <c r="G157" s="236"/>
      <c r="H157" s="240">
        <v>29.359999999999999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146</v>
      </c>
      <c r="AU157" s="246" t="s">
        <v>144</v>
      </c>
      <c r="AV157" s="12" t="s">
        <v>144</v>
      </c>
      <c r="AW157" s="12" t="s">
        <v>30</v>
      </c>
      <c r="AX157" s="12" t="s">
        <v>83</v>
      </c>
      <c r="AY157" s="246" t="s">
        <v>135</v>
      </c>
    </row>
    <row r="158" s="1" customFormat="1" ht="24" customHeight="1">
      <c r="B158" s="36"/>
      <c r="C158" s="222" t="s">
        <v>183</v>
      </c>
      <c r="D158" s="222" t="s">
        <v>138</v>
      </c>
      <c r="E158" s="223" t="s">
        <v>777</v>
      </c>
      <c r="F158" s="224" t="s">
        <v>778</v>
      </c>
      <c r="G158" s="225" t="s">
        <v>141</v>
      </c>
      <c r="H158" s="226">
        <v>5.2800000000000002</v>
      </c>
      <c r="I158" s="227"/>
      <c r="J158" s="226">
        <f>ROUND(I158*H158,3)</f>
        <v>0</v>
      </c>
      <c r="K158" s="224" t="s">
        <v>142</v>
      </c>
      <c r="L158" s="41"/>
      <c r="M158" s="228" t="s">
        <v>1</v>
      </c>
      <c r="N158" s="229" t="s">
        <v>41</v>
      </c>
      <c r="O158" s="84"/>
      <c r="P158" s="230">
        <f>O158*H158</f>
        <v>0</v>
      </c>
      <c r="Q158" s="230">
        <v>0.0189</v>
      </c>
      <c r="R158" s="230">
        <f>Q158*H158</f>
        <v>0.099792000000000006</v>
      </c>
      <c r="S158" s="230">
        <v>0</v>
      </c>
      <c r="T158" s="231">
        <f>S158*H158</f>
        <v>0</v>
      </c>
      <c r="AR158" s="232" t="s">
        <v>143</v>
      </c>
      <c r="AT158" s="232" t="s">
        <v>138</v>
      </c>
      <c r="AU158" s="232" t="s">
        <v>144</v>
      </c>
      <c r="AY158" s="15" t="s">
        <v>135</v>
      </c>
      <c r="BE158" s="233">
        <f>IF(N158="základná",J158,0)</f>
        <v>0</v>
      </c>
      <c r="BF158" s="233">
        <f>IF(N158="znížená",J158,0)</f>
        <v>0</v>
      </c>
      <c r="BG158" s="233">
        <f>IF(N158="zákl. prenesená",J158,0)</f>
        <v>0</v>
      </c>
      <c r="BH158" s="233">
        <f>IF(N158="zníž. prenesená",J158,0)</f>
        <v>0</v>
      </c>
      <c r="BI158" s="233">
        <f>IF(N158="nulová",J158,0)</f>
        <v>0</v>
      </c>
      <c r="BJ158" s="15" t="s">
        <v>144</v>
      </c>
      <c r="BK158" s="234">
        <f>ROUND(I158*H158,3)</f>
        <v>0</v>
      </c>
      <c r="BL158" s="15" t="s">
        <v>143</v>
      </c>
      <c r="BM158" s="232" t="s">
        <v>779</v>
      </c>
    </row>
    <row r="159" s="12" customFormat="1">
      <c r="B159" s="235"/>
      <c r="C159" s="236"/>
      <c r="D159" s="237" t="s">
        <v>146</v>
      </c>
      <c r="E159" s="238" t="s">
        <v>1</v>
      </c>
      <c r="F159" s="239" t="s">
        <v>780</v>
      </c>
      <c r="G159" s="236"/>
      <c r="H159" s="240">
        <v>5.2800000000000002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146</v>
      </c>
      <c r="AU159" s="246" t="s">
        <v>144</v>
      </c>
      <c r="AV159" s="12" t="s">
        <v>144</v>
      </c>
      <c r="AW159" s="12" t="s">
        <v>30</v>
      </c>
      <c r="AX159" s="12" t="s">
        <v>83</v>
      </c>
      <c r="AY159" s="246" t="s">
        <v>135</v>
      </c>
    </row>
    <row r="160" s="1" customFormat="1" ht="24" customHeight="1">
      <c r="B160" s="36"/>
      <c r="C160" s="222" t="s">
        <v>189</v>
      </c>
      <c r="D160" s="222" t="s">
        <v>138</v>
      </c>
      <c r="E160" s="223" t="s">
        <v>781</v>
      </c>
      <c r="F160" s="224" t="s">
        <v>782</v>
      </c>
      <c r="G160" s="225" t="s">
        <v>141</v>
      </c>
      <c r="H160" s="226">
        <v>5.2800000000000002</v>
      </c>
      <c r="I160" s="227"/>
      <c r="J160" s="226">
        <f>ROUND(I160*H160,3)</f>
        <v>0</v>
      </c>
      <c r="K160" s="224" t="s">
        <v>142</v>
      </c>
      <c r="L160" s="41"/>
      <c r="M160" s="228" t="s">
        <v>1</v>
      </c>
      <c r="N160" s="229" t="s">
        <v>41</v>
      </c>
      <c r="O160" s="84"/>
      <c r="P160" s="230">
        <f>O160*H160</f>
        <v>0</v>
      </c>
      <c r="Q160" s="230">
        <v>0.0040899999999999999</v>
      </c>
      <c r="R160" s="230">
        <f>Q160*H160</f>
        <v>0.021595200000000002</v>
      </c>
      <c r="S160" s="230">
        <v>0</v>
      </c>
      <c r="T160" s="231">
        <f>S160*H160</f>
        <v>0</v>
      </c>
      <c r="AR160" s="232" t="s">
        <v>143</v>
      </c>
      <c r="AT160" s="232" t="s">
        <v>138</v>
      </c>
      <c r="AU160" s="232" t="s">
        <v>144</v>
      </c>
      <c r="AY160" s="15" t="s">
        <v>135</v>
      </c>
      <c r="BE160" s="233">
        <f>IF(N160="základná",J160,0)</f>
        <v>0</v>
      </c>
      <c r="BF160" s="233">
        <f>IF(N160="znížená",J160,0)</f>
        <v>0</v>
      </c>
      <c r="BG160" s="233">
        <f>IF(N160="zákl. prenesená",J160,0)</f>
        <v>0</v>
      </c>
      <c r="BH160" s="233">
        <f>IF(N160="zníž. prenesená",J160,0)</f>
        <v>0</v>
      </c>
      <c r="BI160" s="233">
        <f>IF(N160="nulová",J160,0)</f>
        <v>0</v>
      </c>
      <c r="BJ160" s="15" t="s">
        <v>144</v>
      </c>
      <c r="BK160" s="234">
        <f>ROUND(I160*H160,3)</f>
        <v>0</v>
      </c>
      <c r="BL160" s="15" t="s">
        <v>143</v>
      </c>
      <c r="BM160" s="232" t="s">
        <v>783</v>
      </c>
    </row>
    <row r="161" s="1" customFormat="1" ht="24" customHeight="1">
      <c r="B161" s="36"/>
      <c r="C161" s="222" t="s">
        <v>195</v>
      </c>
      <c r="D161" s="222" t="s">
        <v>138</v>
      </c>
      <c r="E161" s="223" t="s">
        <v>164</v>
      </c>
      <c r="F161" s="224" t="s">
        <v>165</v>
      </c>
      <c r="G161" s="225" t="s">
        <v>141</v>
      </c>
      <c r="H161" s="226">
        <v>29.359999999999999</v>
      </c>
      <c r="I161" s="227"/>
      <c r="J161" s="226">
        <f>ROUND(I161*H161,3)</f>
        <v>0</v>
      </c>
      <c r="K161" s="224" t="s">
        <v>142</v>
      </c>
      <c r="L161" s="41"/>
      <c r="M161" s="228" t="s">
        <v>1</v>
      </c>
      <c r="N161" s="229" t="s">
        <v>41</v>
      </c>
      <c r="O161" s="84"/>
      <c r="P161" s="230">
        <f>O161*H161</f>
        <v>0</v>
      </c>
      <c r="Q161" s="230">
        <v>0.013650000000000001</v>
      </c>
      <c r="R161" s="230">
        <f>Q161*H161</f>
        <v>0.40076400000000001</v>
      </c>
      <c r="S161" s="230">
        <v>0</v>
      </c>
      <c r="T161" s="231">
        <f>S161*H161</f>
        <v>0</v>
      </c>
      <c r="AR161" s="232" t="s">
        <v>143</v>
      </c>
      <c r="AT161" s="232" t="s">
        <v>138</v>
      </c>
      <c r="AU161" s="232" t="s">
        <v>144</v>
      </c>
      <c r="AY161" s="15" t="s">
        <v>135</v>
      </c>
      <c r="BE161" s="233">
        <f>IF(N161="základná",J161,0)</f>
        <v>0</v>
      </c>
      <c r="BF161" s="233">
        <f>IF(N161="znížená",J161,0)</f>
        <v>0</v>
      </c>
      <c r="BG161" s="233">
        <f>IF(N161="zákl. prenesená",J161,0)</f>
        <v>0</v>
      </c>
      <c r="BH161" s="233">
        <f>IF(N161="zníž. prenesená",J161,0)</f>
        <v>0</v>
      </c>
      <c r="BI161" s="233">
        <f>IF(N161="nulová",J161,0)</f>
        <v>0</v>
      </c>
      <c r="BJ161" s="15" t="s">
        <v>144</v>
      </c>
      <c r="BK161" s="234">
        <f>ROUND(I161*H161,3)</f>
        <v>0</v>
      </c>
      <c r="BL161" s="15" t="s">
        <v>143</v>
      </c>
      <c r="BM161" s="232" t="s">
        <v>166</v>
      </c>
    </row>
    <row r="162" s="1" customFormat="1" ht="24" customHeight="1">
      <c r="B162" s="36"/>
      <c r="C162" s="222" t="s">
        <v>200</v>
      </c>
      <c r="D162" s="222" t="s">
        <v>138</v>
      </c>
      <c r="E162" s="223" t="s">
        <v>167</v>
      </c>
      <c r="F162" s="224" t="s">
        <v>168</v>
      </c>
      <c r="G162" s="225" t="s">
        <v>141</v>
      </c>
      <c r="H162" s="226">
        <v>11.212999999999999</v>
      </c>
      <c r="I162" s="227"/>
      <c r="J162" s="226">
        <f>ROUND(I162*H162,3)</f>
        <v>0</v>
      </c>
      <c r="K162" s="224" t="s">
        <v>142</v>
      </c>
      <c r="L162" s="41"/>
      <c r="M162" s="228" t="s">
        <v>1</v>
      </c>
      <c r="N162" s="229" t="s">
        <v>41</v>
      </c>
      <c r="O162" s="84"/>
      <c r="P162" s="230">
        <f>O162*H162</f>
        <v>0</v>
      </c>
      <c r="Q162" s="230">
        <v>0.20164000000000001</v>
      </c>
      <c r="R162" s="230">
        <f>Q162*H162</f>
        <v>2.2609893200000002</v>
      </c>
      <c r="S162" s="230">
        <v>0</v>
      </c>
      <c r="T162" s="231">
        <f>S162*H162</f>
        <v>0</v>
      </c>
      <c r="AR162" s="232" t="s">
        <v>143</v>
      </c>
      <c r="AT162" s="232" t="s">
        <v>138</v>
      </c>
      <c r="AU162" s="232" t="s">
        <v>144</v>
      </c>
      <c r="AY162" s="15" t="s">
        <v>135</v>
      </c>
      <c r="BE162" s="233">
        <f>IF(N162="základná",J162,0)</f>
        <v>0</v>
      </c>
      <c r="BF162" s="233">
        <f>IF(N162="znížená",J162,0)</f>
        <v>0</v>
      </c>
      <c r="BG162" s="233">
        <f>IF(N162="zákl. prenesená",J162,0)</f>
        <v>0</v>
      </c>
      <c r="BH162" s="233">
        <f>IF(N162="zníž. prenesená",J162,0)</f>
        <v>0</v>
      </c>
      <c r="BI162" s="233">
        <f>IF(N162="nulová",J162,0)</f>
        <v>0</v>
      </c>
      <c r="BJ162" s="15" t="s">
        <v>144</v>
      </c>
      <c r="BK162" s="234">
        <f>ROUND(I162*H162,3)</f>
        <v>0</v>
      </c>
      <c r="BL162" s="15" t="s">
        <v>143</v>
      </c>
      <c r="BM162" s="232" t="s">
        <v>169</v>
      </c>
    </row>
    <row r="163" s="12" customFormat="1">
      <c r="B163" s="235"/>
      <c r="C163" s="236"/>
      <c r="D163" s="237" t="s">
        <v>146</v>
      </c>
      <c r="E163" s="238" t="s">
        <v>1</v>
      </c>
      <c r="F163" s="239" t="s">
        <v>784</v>
      </c>
      <c r="G163" s="236"/>
      <c r="H163" s="240">
        <v>11.212999999999999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146</v>
      </c>
      <c r="AU163" s="246" t="s">
        <v>144</v>
      </c>
      <c r="AV163" s="12" t="s">
        <v>144</v>
      </c>
      <c r="AW163" s="12" t="s">
        <v>30</v>
      </c>
      <c r="AX163" s="12" t="s">
        <v>83</v>
      </c>
      <c r="AY163" s="246" t="s">
        <v>135</v>
      </c>
    </row>
    <row r="164" s="1" customFormat="1" ht="24" customHeight="1">
      <c r="B164" s="36"/>
      <c r="C164" s="222" t="s">
        <v>204</v>
      </c>
      <c r="D164" s="222" t="s">
        <v>138</v>
      </c>
      <c r="E164" s="223" t="s">
        <v>171</v>
      </c>
      <c r="F164" s="224" t="s">
        <v>172</v>
      </c>
      <c r="G164" s="225" t="s">
        <v>141</v>
      </c>
      <c r="H164" s="226">
        <v>10.868</v>
      </c>
      <c r="I164" s="227"/>
      <c r="J164" s="226">
        <f>ROUND(I164*H164,3)</f>
        <v>0</v>
      </c>
      <c r="K164" s="224" t="s">
        <v>142</v>
      </c>
      <c r="L164" s="41"/>
      <c r="M164" s="228" t="s">
        <v>1</v>
      </c>
      <c r="N164" s="229" t="s">
        <v>41</v>
      </c>
      <c r="O164" s="84"/>
      <c r="P164" s="230">
        <f>O164*H164</f>
        <v>0</v>
      </c>
      <c r="Q164" s="230">
        <v>0.0076499999999999997</v>
      </c>
      <c r="R164" s="230">
        <f>Q164*H164</f>
        <v>0.083140199999999997</v>
      </c>
      <c r="S164" s="230">
        <v>0</v>
      </c>
      <c r="T164" s="231">
        <f>S164*H164</f>
        <v>0</v>
      </c>
      <c r="AR164" s="232" t="s">
        <v>143</v>
      </c>
      <c r="AT164" s="232" t="s">
        <v>138</v>
      </c>
      <c r="AU164" s="232" t="s">
        <v>144</v>
      </c>
      <c r="AY164" s="15" t="s">
        <v>135</v>
      </c>
      <c r="BE164" s="233">
        <f>IF(N164="základná",J164,0)</f>
        <v>0</v>
      </c>
      <c r="BF164" s="233">
        <f>IF(N164="znížená",J164,0)</f>
        <v>0</v>
      </c>
      <c r="BG164" s="233">
        <f>IF(N164="zákl. prenesená",J164,0)</f>
        <v>0</v>
      </c>
      <c r="BH164" s="233">
        <f>IF(N164="zníž. prenesená",J164,0)</f>
        <v>0</v>
      </c>
      <c r="BI164" s="233">
        <f>IF(N164="nulová",J164,0)</f>
        <v>0</v>
      </c>
      <c r="BJ164" s="15" t="s">
        <v>144</v>
      </c>
      <c r="BK164" s="234">
        <f>ROUND(I164*H164,3)</f>
        <v>0</v>
      </c>
      <c r="BL164" s="15" t="s">
        <v>143</v>
      </c>
      <c r="BM164" s="232" t="s">
        <v>173</v>
      </c>
    </row>
    <row r="165" s="12" customFormat="1">
      <c r="B165" s="235"/>
      <c r="C165" s="236"/>
      <c r="D165" s="237" t="s">
        <v>146</v>
      </c>
      <c r="E165" s="238" t="s">
        <v>1</v>
      </c>
      <c r="F165" s="239" t="s">
        <v>789</v>
      </c>
      <c r="G165" s="236"/>
      <c r="H165" s="240">
        <v>10.868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146</v>
      </c>
      <c r="AU165" s="246" t="s">
        <v>144</v>
      </c>
      <c r="AV165" s="12" t="s">
        <v>144</v>
      </c>
      <c r="AW165" s="12" t="s">
        <v>30</v>
      </c>
      <c r="AX165" s="12" t="s">
        <v>83</v>
      </c>
      <c r="AY165" s="246" t="s">
        <v>135</v>
      </c>
    </row>
    <row r="166" s="1" customFormat="1" ht="24" customHeight="1">
      <c r="B166" s="36"/>
      <c r="C166" s="222" t="s">
        <v>208</v>
      </c>
      <c r="D166" s="222" t="s">
        <v>138</v>
      </c>
      <c r="E166" s="223" t="s">
        <v>175</v>
      </c>
      <c r="F166" s="224" t="s">
        <v>176</v>
      </c>
      <c r="G166" s="225" t="s">
        <v>152</v>
      </c>
      <c r="H166" s="226">
        <v>1</v>
      </c>
      <c r="I166" s="227"/>
      <c r="J166" s="226">
        <f>ROUND(I166*H166,3)</f>
        <v>0</v>
      </c>
      <c r="K166" s="224" t="s">
        <v>142</v>
      </c>
      <c r="L166" s="41"/>
      <c r="M166" s="228" t="s">
        <v>1</v>
      </c>
      <c r="N166" s="229" t="s">
        <v>41</v>
      </c>
      <c r="O166" s="84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2" t="s">
        <v>143</v>
      </c>
      <c r="AT166" s="232" t="s">
        <v>138</v>
      </c>
      <c r="AU166" s="232" t="s">
        <v>144</v>
      </c>
      <c r="AY166" s="15" t="s">
        <v>135</v>
      </c>
      <c r="BE166" s="233">
        <f>IF(N166="základná",J166,0)</f>
        <v>0</v>
      </c>
      <c r="BF166" s="233">
        <f>IF(N166="znížená",J166,0)</f>
        <v>0</v>
      </c>
      <c r="BG166" s="233">
        <f>IF(N166="zákl. prenesená",J166,0)</f>
        <v>0</v>
      </c>
      <c r="BH166" s="233">
        <f>IF(N166="zníž. prenesená",J166,0)</f>
        <v>0</v>
      </c>
      <c r="BI166" s="233">
        <f>IF(N166="nulová",J166,0)</f>
        <v>0</v>
      </c>
      <c r="BJ166" s="15" t="s">
        <v>144</v>
      </c>
      <c r="BK166" s="234">
        <f>ROUND(I166*H166,3)</f>
        <v>0</v>
      </c>
      <c r="BL166" s="15" t="s">
        <v>143</v>
      </c>
      <c r="BM166" s="232" t="s">
        <v>177</v>
      </c>
    </row>
    <row r="167" s="1" customFormat="1" ht="24" customHeight="1">
      <c r="B167" s="36"/>
      <c r="C167" s="222" t="s">
        <v>192</v>
      </c>
      <c r="D167" s="222" t="s">
        <v>138</v>
      </c>
      <c r="E167" s="223" t="s">
        <v>179</v>
      </c>
      <c r="F167" s="224" t="s">
        <v>180</v>
      </c>
      <c r="G167" s="225" t="s">
        <v>181</v>
      </c>
      <c r="H167" s="226">
        <v>1</v>
      </c>
      <c r="I167" s="227"/>
      <c r="J167" s="226">
        <f>ROUND(I167*H167,3)</f>
        <v>0</v>
      </c>
      <c r="K167" s="224" t="s">
        <v>142</v>
      </c>
      <c r="L167" s="41"/>
      <c r="M167" s="228" t="s">
        <v>1</v>
      </c>
      <c r="N167" s="229" t="s">
        <v>41</v>
      </c>
      <c r="O167" s="84"/>
      <c r="P167" s="230">
        <f>O167*H167</f>
        <v>0</v>
      </c>
      <c r="Q167" s="230">
        <v>0.039640000000000002</v>
      </c>
      <c r="R167" s="230">
        <f>Q167*H167</f>
        <v>0.039640000000000002</v>
      </c>
      <c r="S167" s="230">
        <v>0</v>
      </c>
      <c r="T167" s="231">
        <f>S167*H167</f>
        <v>0</v>
      </c>
      <c r="AR167" s="232" t="s">
        <v>143</v>
      </c>
      <c r="AT167" s="232" t="s">
        <v>138</v>
      </c>
      <c r="AU167" s="232" t="s">
        <v>144</v>
      </c>
      <c r="AY167" s="15" t="s">
        <v>135</v>
      </c>
      <c r="BE167" s="233">
        <f>IF(N167="základná",J167,0)</f>
        <v>0</v>
      </c>
      <c r="BF167" s="233">
        <f>IF(N167="znížená",J167,0)</f>
        <v>0</v>
      </c>
      <c r="BG167" s="233">
        <f>IF(N167="zákl. prenesená",J167,0)</f>
        <v>0</v>
      </c>
      <c r="BH167" s="233">
        <f>IF(N167="zníž. prenesená",J167,0)</f>
        <v>0</v>
      </c>
      <c r="BI167" s="233">
        <f>IF(N167="nulová",J167,0)</f>
        <v>0</v>
      </c>
      <c r="BJ167" s="15" t="s">
        <v>144</v>
      </c>
      <c r="BK167" s="234">
        <f>ROUND(I167*H167,3)</f>
        <v>0</v>
      </c>
      <c r="BL167" s="15" t="s">
        <v>143</v>
      </c>
      <c r="BM167" s="232" t="s">
        <v>182</v>
      </c>
    </row>
    <row r="168" s="1" customFormat="1" ht="16.5" customHeight="1">
      <c r="B168" s="36"/>
      <c r="C168" s="247" t="s">
        <v>215</v>
      </c>
      <c r="D168" s="247" t="s">
        <v>184</v>
      </c>
      <c r="E168" s="248" t="s">
        <v>790</v>
      </c>
      <c r="F168" s="249" t="s">
        <v>791</v>
      </c>
      <c r="G168" s="250" t="s">
        <v>181</v>
      </c>
      <c r="H168" s="251">
        <v>1</v>
      </c>
      <c r="I168" s="252"/>
      <c r="J168" s="251">
        <f>ROUND(I168*H168,3)</f>
        <v>0</v>
      </c>
      <c r="K168" s="249" t="s">
        <v>142</v>
      </c>
      <c r="L168" s="253"/>
      <c r="M168" s="254" t="s">
        <v>1</v>
      </c>
      <c r="N168" s="255" t="s">
        <v>41</v>
      </c>
      <c r="O168" s="84"/>
      <c r="P168" s="230">
        <f>O168*H168</f>
        <v>0</v>
      </c>
      <c r="Q168" s="230">
        <v>0.011299999999999999</v>
      </c>
      <c r="R168" s="230">
        <f>Q168*H168</f>
        <v>0.011299999999999999</v>
      </c>
      <c r="S168" s="230">
        <v>0</v>
      </c>
      <c r="T168" s="231">
        <f>S168*H168</f>
        <v>0</v>
      </c>
      <c r="AR168" s="232" t="s">
        <v>174</v>
      </c>
      <c r="AT168" s="232" t="s">
        <v>184</v>
      </c>
      <c r="AU168" s="232" t="s">
        <v>144</v>
      </c>
      <c r="AY168" s="15" t="s">
        <v>135</v>
      </c>
      <c r="BE168" s="233">
        <f>IF(N168="základná",J168,0)</f>
        <v>0</v>
      </c>
      <c r="BF168" s="233">
        <f>IF(N168="znížená",J168,0)</f>
        <v>0</v>
      </c>
      <c r="BG168" s="233">
        <f>IF(N168="zákl. prenesená",J168,0)</f>
        <v>0</v>
      </c>
      <c r="BH168" s="233">
        <f>IF(N168="zníž. prenesená",J168,0)</f>
        <v>0</v>
      </c>
      <c r="BI168" s="233">
        <f>IF(N168="nulová",J168,0)</f>
        <v>0</v>
      </c>
      <c r="BJ168" s="15" t="s">
        <v>144</v>
      </c>
      <c r="BK168" s="234">
        <f>ROUND(I168*H168,3)</f>
        <v>0</v>
      </c>
      <c r="BL168" s="15" t="s">
        <v>143</v>
      </c>
      <c r="BM168" s="232" t="s">
        <v>792</v>
      </c>
    </row>
    <row r="169" s="11" customFormat="1" ht="22.8" customHeight="1">
      <c r="B169" s="206"/>
      <c r="C169" s="207"/>
      <c r="D169" s="208" t="s">
        <v>74</v>
      </c>
      <c r="E169" s="220" t="s">
        <v>178</v>
      </c>
      <c r="F169" s="220" t="s">
        <v>188</v>
      </c>
      <c r="G169" s="207"/>
      <c r="H169" s="207"/>
      <c r="I169" s="210"/>
      <c r="J169" s="221">
        <f>BK169</f>
        <v>0</v>
      </c>
      <c r="K169" s="207"/>
      <c r="L169" s="212"/>
      <c r="M169" s="213"/>
      <c r="N169" s="214"/>
      <c r="O169" s="214"/>
      <c r="P169" s="215">
        <f>SUM(P170:P202)</f>
        <v>0</v>
      </c>
      <c r="Q169" s="214"/>
      <c r="R169" s="215">
        <f>SUM(R170:R202)</f>
        <v>0.00030000000000000003</v>
      </c>
      <c r="S169" s="214"/>
      <c r="T169" s="216">
        <f>SUM(T170:T202)</f>
        <v>11.564352</v>
      </c>
      <c r="AR169" s="217" t="s">
        <v>83</v>
      </c>
      <c r="AT169" s="218" t="s">
        <v>74</v>
      </c>
      <c r="AU169" s="218" t="s">
        <v>83</v>
      </c>
      <c r="AY169" s="217" t="s">
        <v>135</v>
      </c>
      <c r="BK169" s="219">
        <f>SUM(BK170:BK202)</f>
        <v>0</v>
      </c>
    </row>
    <row r="170" s="1" customFormat="1" ht="24" customHeight="1">
      <c r="B170" s="36"/>
      <c r="C170" s="222" t="s">
        <v>219</v>
      </c>
      <c r="D170" s="222" t="s">
        <v>138</v>
      </c>
      <c r="E170" s="223" t="s">
        <v>793</v>
      </c>
      <c r="F170" s="224" t="s">
        <v>794</v>
      </c>
      <c r="G170" s="225" t="s">
        <v>152</v>
      </c>
      <c r="H170" s="226">
        <v>6</v>
      </c>
      <c r="I170" s="227"/>
      <c r="J170" s="226">
        <f>ROUND(I170*H170,3)</f>
        <v>0</v>
      </c>
      <c r="K170" s="224" t="s">
        <v>142</v>
      </c>
      <c r="L170" s="41"/>
      <c r="M170" s="228" t="s">
        <v>1</v>
      </c>
      <c r="N170" s="229" t="s">
        <v>41</v>
      </c>
      <c r="O170" s="84"/>
      <c r="P170" s="230">
        <f>O170*H170</f>
        <v>0</v>
      </c>
      <c r="Q170" s="230">
        <v>0</v>
      </c>
      <c r="R170" s="230">
        <f>Q170*H170</f>
        <v>0</v>
      </c>
      <c r="S170" s="230">
        <v>0.00198</v>
      </c>
      <c r="T170" s="231">
        <f>S170*H170</f>
        <v>0.01188</v>
      </c>
      <c r="AR170" s="232" t="s">
        <v>192</v>
      </c>
      <c r="AT170" s="232" t="s">
        <v>138</v>
      </c>
      <c r="AU170" s="232" t="s">
        <v>144</v>
      </c>
      <c r="AY170" s="15" t="s">
        <v>135</v>
      </c>
      <c r="BE170" s="233">
        <f>IF(N170="základná",J170,0)</f>
        <v>0</v>
      </c>
      <c r="BF170" s="233">
        <f>IF(N170="znížená",J170,0)</f>
        <v>0</v>
      </c>
      <c r="BG170" s="233">
        <f>IF(N170="zákl. prenesená",J170,0)</f>
        <v>0</v>
      </c>
      <c r="BH170" s="233">
        <f>IF(N170="zníž. prenesená",J170,0)</f>
        <v>0</v>
      </c>
      <c r="BI170" s="233">
        <f>IF(N170="nulová",J170,0)</f>
        <v>0</v>
      </c>
      <c r="BJ170" s="15" t="s">
        <v>144</v>
      </c>
      <c r="BK170" s="234">
        <f>ROUND(I170*H170,3)</f>
        <v>0</v>
      </c>
      <c r="BL170" s="15" t="s">
        <v>192</v>
      </c>
      <c r="BM170" s="232" t="s">
        <v>795</v>
      </c>
    </row>
    <row r="171" s="1" customFormat="1" ht="24" customHeight="1">
      <c r="B171" s="36"/>
      <c r="C171" s="222" t="s">
        <v>223</v>
      </c>
      <c r="D171" s="222" t="s">
        <v>138</v>
      </c>
      <c r="E171" s="223" t="s">
        <v>190</v>
      </c>
      <c r="F171" s="224" t="s">
        <v>191</v>
      </c>
      <c r="G171" s="225" t="s">
        <v>152</v>
      </c>
      <c r="H171" s="226">
        <v>7</v>
      </c>
      <c r="I171" s="227"/>
      <c r="J171" s="226">
        <f>ROUND(I171*H171,3)</f>
        <v>0</v>
      </c>
      <c r="K171" s="224" t="s">
        <v>142</v>
      </c>
      <c r="L171" s="41"/>
      <c r="M171" s="228" t="s">
        <v>1</v>
      </c>
      <c r="N171" s="229" t="s">
        <v>41</v>
      </c>
      <c r="O171" s="84"/>
      <c r="P171" s="230">
        <f>O171*H171</f>
        <v>0</v>
      </c>
      <c r="Q171" s="230">
        <v>0</v>
      </c>
      <c r="R171" s="230">
        <f>Q171*H171</f>
        <v>0</v>
      </c>
      <c r="S171" s="230">
        <v>0.014919999999999999</v>
      </c>
      <c r="T171" s="231">
        <f>S171*H171</f>
        <v>0.10443999999999999</v>
      </c>
      <c r="AR171" s="232" t="s">
        <v>192</v>
      </c>
      <c r="AT171" s="232" t="s">
        <v>138</v>
      </c>
      <c r="AU171" s="232" t="s">
        <v>144</v>
      </c>
      <c r="AY171" s="15" t="s">
        <v>135</v>
      </c>
      <c r="BE171" s="233">
        <f>IF(N171="základná",J171,0)</f>
        <v>0</v>
      </c>
      <c r="BF171" s="233">
        <f>IF(N171="znížená",J171,0)</f>
        <v>0</v>
      </c>
      <c r="BG171" s="233">
        <f>IF(N171="zákl. prenesená",J171,0)</f>
        <v>0</v>
      </c>
      <c r="BH171" s="233">
        <f>IF(N171="zníž. prenesená",J171,0)</f>
        <v>0</v>
      </c>
      <c r="BI171" s="233">
        <f>IF(N171="nulová",J171,0)</f>
        <v>0</v>
      </c>
      <c r="BJ171" s="15" t="s">
        <v>144</v>
      </c>
      <c r="BK171" s="234">
        <f>ROUND(I171*H171,3)</f>
        <v>0</v>
      </c>
      <c r="BL171" s="15" t="s">
        <v>192</v>
      </c>
      <c r="BM171" s="232" t="s">
        <v>193</v>
      </c>
    </row>
    <row r="172" s="12" customFormat="1">
      <c r="B172" s="235"/>
      <c r="C172" s="236"/>
      <c r="D172" s="237" t="s">
        <v>146</v>
      </c>
      <c r="E172" s="238" t="s">
        <v>1</v>
      </c>
      <c r="F172" s="239" t="s">
        <v>194</v>
      </c>
      <c r="G172" s="236"/>
      <c r="H172" s="240">
        <v>7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146</v>
      </c>
      <c r="AU172" s="246" t="s">
        <v>144</v>
      </c>
      <c r="AV172" s="12" t="s">
        <v>144</v>
      </c>
      <c r="AW172" s="12" t="s">
        <v>30</v>
      </c>
      <c r="AX172" s="12" t="s">
        <v>83</v>
      </c>
      <c r="AY172" s="246" t="s">
        <v>135</v>
      </c>
    </row>
    <row r="173" s="1" customFormat="1" ht="24" customHeight="1">
      <c r="B173" s="36"/>
      <c r="C173" s="222" t="s">
        <v>7</v>
      </c>
      <c r="D173" s="222" t="s">
        <v>138</v>
      </c>
      <c r="E173" s="223" t="s">
        <v>796</v>
      </c>
      <c r="F173" s="224" t="s">
        <v>797</v>
      </c>
      <c r="G173" s="225" t="s">
        <v>152</v>
      </c>
      <c r="H173" s="226">
        <v>8</v>
      </c>
      <c r="I173" s="227"/>
      <c r="J173" s="226">
        <f>ROUND(I173*H173,3)</f>
        <v>0</v>
      </c>
      <c r="K173" s="224" t="s">
        <v>142</v>
      </c>
      <c r="L173" s="41"/>
      <c r="M173" s="228" t="s">
        <v>1</v>
      </c>
      <c r="N173" s="229" t="s">
        <v>41</v>
      </c>
      <c r="O173" s="84"/>
      <c r="P173" s="230">
        <f>O173*H173</f>
        <v>0</v>
      </c>
      <c r="Q173" s="230">
        <v>0</v>
      </c>
      <c r="R173" s="230">
        <f>Q173*H173</f>
        <v>0</v>
      </c>
      <c r="S173" s="230">
        <v>0.0021299999999999999</v>
      </c>
      <c r="T173" s="231">
        <f>S173*H173</f>
        <v>0.01704</v>
      </c>
      <c r="AR173" s="232" t="s">
        <v>192</v>
      </c>
      <c r="AT173" s="232" t="s">
        <v>138</v>
      </c>
      <c r="AU173" s="232" t="s">
        <v>144</v>
      </c>
      <c r="AY173" s="15" t="s">
        <v>135</v>
      </c>
      <c r="BE173" s="233">
        <f>IF(N173="základná",J173,0)</f>
        <v>0</v>
      </c>
      <c r="BF173" s="233">
        <f>IF(N173="znížená",J173,0)</f>
        <v>0</v>
      </c>
      <c r="BG173" s="233">
        <f>IF(N173="zákl. prenesená",J173,0)</f>
        <v>0</v>
      </c>
      <c r="BH173" s="233">
        <f>IF(N173="zníž. prenesená",J173,0)</f>
        <v>0</v>
      </c>
      <c r="BI173" s="233">
        <f>IF(N173="nulová",J173,0)</f>
        <v>0</v>
      </c>
      <c r="BJ173" s="15" t="s">
        <v>144</v>
      </c>
      <c r="BK173" s="234">
        <f>ROUND(I173*H173,3)</f>
        <v>0</v>
      </c>
      <c r="BL173" s="15" t="s">
        <v>192</v>
      </c>
      <c r="BM173" s="232" t="s">
        <v>798</v>
      </c>
    </row>
    <row r="174" s="1" customFormat="1" ht="24" customHeight="1">
      <c r="B174" s="36"/>
      <c r="C174" s="222" t="s">
        <v>232</v>
      </c>
      <c r="D174" s="222" t="s">
        <v>138</v>
      </c>
      <c r="E174" s="223" t="s">
        <v>799</v>
      </c>
      <c r="F174" s="224" t="s">
        <v>800</v>
      </c>
      <c r="G174" s="225" t="s">
        <v>198</v>
      </c>
      <c r="H174" s="226">
        <v>1</v>
      </c>
      <c r="I174" s="227"/>
      <c r="J174" s="226">
        <f>ROUND(I174*H174,3)</f>
        <v>0</v>
      </c>
      <c r="K174" s="224" t="s">
        <v>142</v>
      </c>
      <c r="L174" s="41"/>
      <c r="M174" s="228" t="s">
        <v>1</v>
      </c>
      <c r="N174" s="229" t="s">
        <v>41</v>
      </c>
      <c r="O174" s="84"/>
      <c r="P174" s="230">
        <f>O174*H174</f>
        <v>0</v>
      </c>
      <c r="Q174" s="230">
        <v>0</v>
      </c>
      <c r="R174" s="230">
        <f>Q174*H174</f>
        <v>0</v>
      </c>
      <c r="S174" s="230">
        <v>0.01933</v>
      </c>
      <c r="T174" s="231">
        <f>S174*H174</f>
        <v>0.01933</v>
      </c>
      <c r="AR174" s="232" t="s">
        <v>192</v>
      </c>
      <c r="AT174" s="232" t="s">
        <v>138</v>
      </c>
      <c r="AU174" s="232" t="s">
        <v>144</v>
      </c>
      <c r="AY174" s="15" t="s">
        <v>135</v>
      </c>
      <c r="BE174" s="233">
        <f>IF(N174="základná",J174,0)</f>
        <v>0</v>
      </c>
      <c r="BF174" s="233">
        <f>IF(N174="znížená",J174,0)</f>
        <v>0</v>
      </c>
      <c r="BG174" s="233">
        <f>IF(N174="zákl. prenesená",J174,0)</f>
        <v>0</v>
      </c>
      <c r="BH174" s="233">
        <f>IF(N174="zníž. prenesená",J174,0)</f>
        <v>0</v>
      </c>
      <c r="BI174" s="233">
        <f>IF(N174="nulová",J174,0)</f>
        <v>0</v>
      </c>
      <c r="BJ174" s="15" t="s">
        <v>144</v>
      </c>
      <c r="BK174" s="234">
        <f>ROUND(I174*H174,3)</f>
        <v>0</v>
      </c>
      <c r="BL174" s="15" t="s">
        <v>192</v>
      </c>
      <c r="BM174" s="232" t="s">
        <v>801</v>
      </c>
    </row>
    <row r="175" s="1" customFormat="1" ht="24" customHeight="1">
      <c r="B175" s="36"/>
      <c r="C175" s="222" t="s">
        <v>237</v>
      </c>
      <c r="D175" s="222" t="s">
        <v>138</v>
      </c>
      <c r="E175" s="223" t="s">
        <v>196</v>
      </c>
      <c r="F175" s="224" t="s">
        <v>197</v>
      </c>
      <c r="G175" s="225" t="s">
        <v>198</v>
      </c>
      <c r="H175" s="226">
        <v>1</v>
      </c>
      <c r="I175" s="227"/>
      <c r="J175" s="226">
        <f>ROUND(I175*H175,3)</f>
        <v>0</v>
      </c>
      <c r="K175" s="224" t="s">
        <v>142</v>
      </c>
      <c r="L175" s="41"/>
      <c r="M175" s="228" t="s">
        <v>1</v>
      </c>
      <c r="N175" s="229" t="s">
        <v>41</v>
      </c>
      <c r="O175" s="84"/>
      <c r="P175" s="230">
        <f>O175*H175</f>
        <v>0</v>
      </c>
      <c r="Q175" s="230">
        <v>0</v>
      </c>
      <c r="R175" s="230">
        <f>Q175*H175</f>
        <v>0</v>
      </c>
      <c r="S175" s="230">
        <v>0.019460000000000002</v>
      </c>
      <c r="T175" s="231">
        <f>S175*H175</f>
        <v>0.019460000000000002</v>
      </c>
      <c r="AR175" s="232" t="s">
        <v>192</v>
      </c>
      <c r="AT175" s="232" t="s">
        <v>138</v>
      </c>
      <c r="AU175" s="232" t="s">
        <v>144</v>
      </c>
      <c r="AY175" s="15" t="s">
        <v>135</v>
      </c>
      <c r="BE175" s="233">
        <f>IF(N175="základná",J175,0)</f>
        <v>0</v>
      </c>
      <c r="BF175" s="233">
        <f>IF(N175="znížená",J175,0)</f>
        <v>0</v>
      </c>
      <c r="BG175" s="233">
        <f>IF(N175="zákl. prenesená",J175,0)</f>
        <v>0</v>
      </c>
      <c r="BH175" s="233">
        <f>IF(N175="zníž. prenesená",J175,0)</f>
        <v>0</v>
      </c>
      <c r="BI175" s="233">
        <f>IF(N175="nulová",J175,0)</f>
        <v>0</v>
      </c>
      <c r="BJ175" s="15" t="s">
        <v>144</v>
      </c>
      <c r="BK175" s="234">
        <f>ROUND(I175*H175,3)</f>
        <v>0</v>
      </c>
      <c r="BL175" s="15" t="s">
        <v>192</v>
      </c>
      <c r="BM175" s="232" t="s">
        <v>199</v>
      </c>
    </row>
    <row r="176" s="1" customFormat="1" ht="16.5" customHeight="1">
      <c r="B176" s="36"/>
      <c r="C176" s="222" t="s">
        <v>242</v>
      </c>
      <c r="D176" s="222" t="s">
        <v>138</v>
      </c>
      <c r="E176" s="223" t="s">
        <v>802</v>
      </c>
      <c r="F176" s="224" t="s">
        <v>803</v>
      </c>
      <c r="G176" s="225" t="s">
        <v>198</v>
      </c>
      <c r="H176" s="226">
        <v>1</v>
      </c>
      <c r="I176" s="227"/>
      <c r="J176" s="226">
        <f>ROUND(I176*H176,3)</f>
        <v>0</v>
      </c>
      <c r="K176" s="224" t="s">
        <v>142</v>
      </c>
      <c r="L176" s="41"/>
      <c r="M176" s="228" t="s">
        <v>1</v>
      </c>
      <c r="N176" s="229" t="s">
        <v>41</v>
      </c>
      <c r="O176" s="84"/>
      <c r="P176" s="230">
        <f>O176*H176</f>
        <v>0</v>
      </c>
      <c r="Q176" s="230">
        <v>0</v>
      </c>
      <c r="R176" s="230">
        <f>Q176*H176</f>
        <v>0</v>
      </c>
      <c r="S176" s="230">
        <v>0.024500000000000001</v>
      </c>
      <c r="T176" s="231">
        <f>S176*H176</f>
        <v>0.024500000000000001</v>
      </c>
      <c r="AR176" s="232" t="s">
        <v>192</v>
      </c>
      <c r="AT176" s="232" t="s">
        <v>138</v>
      </c>
      <c r="AU176" s="232" t="s">
        <v>144</v>
      </c>
      <c r="AY176" s="15" t="s">
        <v>135</v>
      </c>
      <c r="BE176" s="233">
        <f>IF(N176="základná",J176,0)</f>
        <v>0</v>
      </c>
      <c r="BF176" s="233">
        <f>IF(N176="znížená",J176,0)</f>
        <v>0</v>
      </c>
      <c r="BG176" s="233">
        <f>IF(N176="zákl. prenesená",J176,0)</f>
        <v>0</v>
      </c>
      <c r="BH176" s="233">
        <f>IF(N176="zníž. prenesená",J176,0)</f>
        <v>0</v>
      </c>
      <c r="BI176" s="233">
        <f>IF(N176="nulová",J176,0)</f>
        <v>0</v>
      </c>
      <c r="BJ176" s="15" t="s">
        <v>144</v>
      </c>
      <c r="BK176" s="234">
        <f>ROUND(I176*H176,3)</f>
        <v>0</v>
      </c>
      <c r="BL176" s="15" t="s">
        <v>192</v>
      </c>
      <c r="BM176" s="232" t="s">
        <v>804</v>
      </c>
    </row>
    <row r="177" s="1" customFormat="1" ht="16.5" customHeight="1">
      <c r="B177" s="36"/>
      <c r="C177" s="222" t="s">
        <v>246</v>
      </c>
      <c r="D177" s="222" t="s">
        <v>138</v>
      </c>
      <c r="E177" s="223" t="s">
        <v>205</v>
      </c>
      <c r="F177" s="224" t="s">
        <v>805</v>
      </c>
      <c r="G177" s="225" t="s">
        <v>198</v>
      </c>
      <c r="H177" s="226">
        <v>1</v>
      </c>
      <c r="I177" s="227"/>
      <c r="J177" s="226">
        <f>ROUND(I177*H177,3)</f>
        <v>0</v>
      </c>
      <c r="K177" s="224" t="s">
        <v>142</v>
      </c>
      <c r="L177" s="41"/>
      <c r="M177" s="228" t="s">
        <v>1</v>
      </c>
      <c r="N177" s="229" t="s">
        <v>41</v>
      </c>
      <c r="O177" s="84"/>
      <c r="P177" s="230">
        <f>O177*H177</f>
        <v>0</v>
      </c>
      <c r="Q177" s="230">
        <v>0</v>
      </c>
      <c r="R177" s="230">
        <f>Q177*H177</f>
        <v>0</v>
      </c>
      <c r="S177" s="230">
        <v>0.0025999999999999999</v>
      </c>
      <c r="T177" s="231">
        <f>S177*H177</f>
        <v>0.0025999999999999999</v>
      </c>
      <c r="AR177" s="232" t="s">
        <v>192</v>
      </c>
      <c r="AT177" s="232" t="s">
        <v>138</v>
      </c>
      <c r="AU177" s="232" t="s">
        <v>144</v>
      </c>
      <c r="AY177" s="15" t="s">
        <v>135</v>
      </c>
      <c r="BE177" s="233">
        <f>IF(N177="základná",J177,0)</f>
        <v>0</v>
      </c>
      <c r="BF177" s="233">
        <f>IF(N177="znížená",J177,0)</f>
        <v>0</v>
      </c>
      <c r="BG177" s="233">
        <f>IF(N177="zákl. prenesená",J177,0)</f>
        <v>0</v>
      </c>
      <c r="BH177" s="233">
        <f>IF(N177="zníž. prenesená",J177,0)</f>
        <v>0</v>
      </c>
      <c r="BI177" s="233">
        <f>IF(N177="nulová",J177,0)</f>
        <v>0</v>
      </c>
      <c r="BJ177" s="15" t="s">
        <v>144</v>
      </c>
      <c r="BK177" s="234">
        <f>ROUND(I177*H177,3)</f>
        <v>0</v>
      </c>
      <c r="BL177" s="15" t="s">
        <v>192</v>
      </c>
      <c r="BM177" s="232" t="s">
        <v>207</v>
      </c>
    </row>
    <row r="178" s="1" customFormat="1" ht="24" customHeight="1">
      <c r="B178" s="36"/>
      <c r="C178" s="222" t="s">
        <v>251</v>
      </c>
      <c r="D178" s="222" t="s">
        <v>138</v>
      </c>
      <c r="E178" s="223" t="s">
        <v>806</v>
      </c>
      <c r="F178" s="224" t="s">
        <v>807</v>
      </c>
      <c r="G178" s="225" t="s">
        <v>181</v>
      </c>
      <c r="H178" s="226">
        <v>1</v>
      </c>
      <c r="I178" s="227"/>
      <c r="J178" s="226">
        <f>ROUND(I178*H178,3)</f>
        <v>0</v>
      </c>
      <c r="K178" s="224" t="s">
        <v>142</v>
      </c>
      <c r="L178" s="41"/>
      <c r="M178" s="228" t="s">
        <v>1</v>
      </c>
      <c r="N178" s="229" t="s">
        <v>41</v>
      </c>
      <c r="O178" s="84"/>
      <c r="P178" s="230">
        <f>O178*H178</f>
        <v>0</v>
      </c>
      <c r="Q178" s="230">
        <v>0</v>
      </c>
      <c r="R178" s="230">
        <f>Q178*H178</f>
        <v>0</v>
      </c>
      <c r="S178" s="230">
        <v>0.0022499999999999998</v>
      </c>
      <c r="T178" s="231">
        <f>S178*H178</f>
        <v>0.0022499999999999998</v>
      </c>
      <c r="AR178" s="232" t="s">
        <v>192</v>
      </c>
      <c r="AT178" s="232" t="s">
        <v>138</v>
      </c>
      <c r="AU178" s="232" t="s">
        <v>144</v>
      </c>
      <c r="AY178" s="15" t="s">
        <v>135</v>
      </c>
      <c r="BE178" s="233">
        <f>IF(N178="základná",J178,0)</f>
        <v>0</v>
      </c>
      <c r="BF178" s="233">
        <f>IF(N178="znížená",J178,0)</f>
        <v>0</v>
      </c>
      <c r="BG178" s="233">
        <f>IF(N178="zákl. prenesená",J178,0)</f>
        <v>0</v>
      </c>
      <c r="BH178" s="233">
        <f>IF(N178="zníž. prenesená",J178,0)</f>
        <v>0</v>
      </c>
      <c r="BI178" s="233">
        <f>IF(N178="nulová",J178,0)</f>
        <v>0</v>
      </c>
      <c r="BJ178" s="15" t="s">
        <v>144</v>
      </c>
      <c r="BK178" s="234">
        <f>ROUND(I178*H178,3)</f>
        <v>0</v>
      </c>
      <c r="BL178" s="15" t="s">
        <v>192</v>
      </c>
      <c r="BM178" s="232" t="s">
        <v>985</v>
      </c>
    </row>
    <row r="179" s="1" customFormat="1" ht="36" customHeight="1">
      <c r="B179" s="36"/>
      <c r="C179" s="222" t="s">
        <v>256</v>
      </c>
      <c r="D179" s="222" t="s">
        <v>138</v>
      </c>
      <c r="E179" s="223" t="s">
        <v>209</v>
      </c>
      <c r="F179" s="224" t="s">
        <v>210</v>
      </c>
      <c r="G179" s="225" t="s">
        <v>181</v>
      </c>
      <c r="H179" s="226">
        <v>1</v>
      </c>
      <c r="I179" s="227"/>
      <c r="J179" s="226">
        <f>ROUND(I179*H179,3)</f>
        <v>0</v>
      </c>
      <c r="K179" s="224" t="s">
        <v>142</v>
      </c>
      <c r="L179" s="41"/>
      <c r="M179" s="228" t="s">
        <v>1</v>
      </c>
      <c r="N179" s="229" t="s">
        <v>41</v>
      </c>
      <c r="O179" s="84"/>
      <c r="P179" s="230">
        <f>O179*H179</f>
        <v>0</v>
      </c>
      <c r="Q179" s="230">
        <v>0</v>
      </c>
      <c r="R179" s="230">
        <f>Q179*H179</f>
        <v>0</v>
      </c>
      <c r="S179" s="230">
        <v>0.00084999999999999995</v>
      </c>
      <c r="T179" s="231">
        <f>S179*H179</f>
        <v>0.00084999999999999995</v>
      </c>
      <c r="AR179" s="232" t="s">
        <v>192</v>
      </c>
      <c r="AT179" s="232" t="s">
        <v>138</v>
      </c>
      <c r="AU179" s="232" t="s">
        <v>144</v>
      </c>
      <c r="AY179" s="15" t="s">
        <v>135</v>
      </c>
      <c r="BE179" s="233">
        <f>IF(N179="základná",J179,0)</f>
        <v>0</v>
      </c>
      <c r="BF179" s="233">
        <f>IF(N179="znížená",J179,0)</f>
        <v>0</v>
      </c>
      <c r="BG179" s="233">
        <f>IF(N179="zákl. prenesená",J179,0)</f>
        <v>0</v>
      </c>
      <c r="BH179" s="233">
        <f>IF(N179="zníž. prenesená",J179,0)</f>
        <v>0</v>
      </c>
      <c r="BI179" s="233">
        <f>IF(N179="nulová",J179,0)</f>
        <v>0</v>
      </c>
      <c r="BJ179" s="15" t="s">
        <v>144</v>
      </c>
      <c r="BK179" s="234">
        <f>ROUND(I179*H179,3)</f>
        <v>0</v>
      </c>
      <c r="BL179" s="15" t="s">
        <v>192</v>
      </c>
      <c r="BM179" s="232" t="s">
        <v>211</v>
      </c>
    </row>
    <row r="180" s="1" customFormat="1" ht="24" customHeight="1">
      <c r="B180" s="36"/>
      <c r="C180" s="222" t="s">
        <v>261</v>
      </c>
      <c r="D180" s="222" t="s">
        <v>138</v>
      </c>
      <c r="E180" s="223" t="s">
        <v>212</v>
      </c>
      <c r="F180" s="224" t="s">
        <v>213</v>
      </c>
      <c r="G180" s="225" t="s">
        <v>181</v>
      </c>
      <c r="H180" s="226">
        <v>5</v>
      </c>
      <c r="I180" s="227"/>
      <c r="J180" s="226">
        <f>ROUND(I180*H180,3)</f>
        <v>0</v>
      </c>
      <c r="K180" s="224" t="s">
        <v>142</v>
      </c>
      <c r="L180" s="41"/>
      <c r="M180" s="228" t="s">
        <v>1</v>
      </c>
      <c r="N180" s="229" t="s">
        <v>41</v>
      </c>
      <c r="O180" s="84"/>
      <c r="P180" s="230">
        <f>O180*H180</f>
        <v>0</v>
      </c>
      <c r="Q180" s="230">
        <v>0</v>
      </c>
      <c r="R180" s="230">
        <f>Q180*H180</f>
        <v>0</v>
      </c>
      <c r="S180" s="230">
        <v>0.001</v>
      </c>
      <c r="T180" s="231">
        <f>S180*H180</f>
        <v>0.0050000000000000001</v>
      </c>
      <c r="AR180" s="232" t="s">
        <v>192</v>
      </c>
      <c r="AT180" s="232" t="s">
        <v>138</v>
      </c>
      <c r="AU180" s="232" t="s">
        <v>144</v>
      </c>
      <c r="AY180" s="15" t="s">
        <v>135</v>
      </c>
      <c r="BE180" s="233">
        <f>IF(N180="základná",J180,0)</f>
        <v>0</v>
      </c>
      <c r="BF180" s="233">
        <f>IF(N180="znížená",J180,0)</f>
        <v>0</v>
      </c>
      <c r="BG180" s="233">
        <f>IF(N180="zákl. prenesená",J180,0)</f>
        <v>0</v>
      </c>
      <c r="BH180" s="233">
        <f>IF(N180="zníž. prenesená",J180,0)</f>
        <v>0</v>
      </c>
      <c r="BI180" s="233">
        <f>IF(N180="nulová",J180,0)</f>
        <v>0</v>
      </c>
      <c r="BJ180" s="15" t="s">
        <v>144</v>
      </c>
      <c r="BK180" s="234">
        <f>ROUND(I180*H180,3)</f>
        <v>0</v>
      </c>
      <c r="BL180" s="15" t="s">
        <v>192</v>
      </c>
      <c r="BM180" s="232" t="s">
        <v>809</v>
      </c>
    </row>
    <row r="181" s="1" customFormat="1" ht="24" customHeight="1">
      <c r="B181" s="36"/>
      <c r="C181" s="222" t="s">
        <v>265</v>
      </c>
      <c r="D181" s="222" t="s">
        <v>138</v>
      </c>
      <c r="E181" s="223" t="s">
        <v>810</v>
      </c>
      <c r="F181" s="224" t="s">
        <v>811</v>
      </c>
      <c r="G181" s="225" t="s">
        <v>141</v>
      </c>
      <c r="H181" s="226">
        <v>26.771999999999998</v>
      </c>
      <c r="I181" s="227"/>
      <c r="J181" s="226">
        <f>ROUND(I181*H181,3)</f>
        <v>0</v>
      </c>
      <c r="K181" s="224" t="s">
        <v>142</v>
      </c>
      <c r="L181" s="41"/>
      <c r="M181" s="228" t="s">
        <v>1</v>
      </c>
      <c r="N181" s="229" t="s">
        <v>41</v>
      </c>
      <c r="O181" s="84"/>
      <c r="P181" s="230">
        <f>O181*H181</f>
        <v>0</v>
      </c>
      <c r="Q181" s="230">
        <v>0</v>
      </c>
      <c r="R181" s="230">
        <f>Q181*H181</f>
        <v>0</v>
      </c>
      <c r="S181" s="230">
        <v>0.19600000000000001</v>
      </c>
      <c r="T181" s="231">
        <f>S181*H181</f>
        <v>5.247312</v>
      </c>
      <c r="AR181" s="232" t="s">
        <v>143</v>
      </c>
      <c r="AT181" s="232" t="s">
        <v>138</v>
      </c>
      <c r="AU181" s="232" t="s">
        <v>144</v>
      </c>
      <c r="AY181" s="15" t="s">
        <v>135</v>
      </c>
      <c r="BE181" s="233">
        <f>IF(N181="základná",J181,0)</f>
        <v>0</v>
      </c>
      <c r="BF181" s="233">
        <f>IF(N181="znížená",J181,0)</f>
        <v>0</v>
      </c>
      <c r="BG181" s="233">
        <f>IF(N181="zákl. prenesená",J181,0)</f>
        <v>0</v>
      </c>
      <c r="BH181" s="233">
        <f>IF(N181="zníž. prenesená",J181,0)</f>
        <v>0</v>
      </c>
      <c r="BI181" s="233">
        <f>IF(N181="nulová",J181,0)</f>
        <v>0</v>
      </c>
      <c r="BJ181" s="15" t="s">
        <v>144</v>
      </c>
      <c r="BK181" s="234">
        <f>ROUND(I181*H181,3)</f>
        <v>0</v>
      </c>
      <c r="BL181" s="15" t="s">
        <v>143</v>
      </c>
      <c r="BM181" s="232" t="s">
        <v>812</v>
      </c>
    </row>
    <row r="182" s="12" customFormat="1">
      <c r="B182" s="235"/>
      <c r="C182" s="236"/>
      <c r="D182" s="237" t="s">
        <v>146</v>
      </c>
      <c r="E182" s="238" t="s">
        <v>1</v>
      </c>
      <c r="F182" s="239" t="s">
        <v>986</v>
      </c>
      <c r="G182" s="236"/>
      <c r="H182" s="240">
        <v>26.771999999999998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146</v>
      </c>
      <c r="AU182" s="246" t="s">
        <v>144</v>
      </c>
      <c r="AV182" s="12" t="s">
        <v>144</v>
      </c>
      <c r="AW182" s="12" t="s">
        <v>30</v>
      </c>
      <c r="AX182" s="12" t="s">
        <v>83</v>
      </c>
      <c r="AY182" s="246" t="s">
        <v>135</v>
      </c>
    </row>
    <row r="183" s="1" customFormat="1" ht="36" customHeight="1">
      <c r="B183" s="36"/>
      <c r="C183" s="222" t="s">
        <v>269</v>
      </c>
      <c r="D183" s="222" t="s">
        <v>138</v>
      </c>
      <c r="E183" s="223" t="s">
        <v>224</v>
      </c>
      <c r="F183" s="224" t="s">
        <v>814</v>
      </c>
      <c r="G183" s="225" t="s">
        <v>226</v>
      </c>
      <c r="H183" s="226">
        <v>1.121</v>
      </c>
      <c r="I183" s="227"/>
      <c r="J183" s="226">
        <f>ROUND(I183*H183,3)</f>
        <v>0</v>
      </c>
      <c r="K183" s="224" t="s">
        <v>142</v>
      </c>
      <c r="L183" s="41"/>
      <c r="M183" s="228" t="s">
        <v>1</v>
      </c>
      <c r="N183" s="229" t="s">
        <v>41</v>
      </c>
      <c r="O183" s="84"/>
      <c r="P183" s="230">
        <f>O183*H183</f>
        <v>0</v>
      </c>
      <c r="Q183" s="230">
        <v>0</v>
      </c>
      <c r="R183" s="230">
        <f>Q183*H183</f>
        <v>0</v>
      </c>
      <c r="S183" s="230">
        <v>2.2000000000000002</v>
      </c>
      <c r="T183" s="231">
        <f>S183*H183</f>
        <v>2.4662000000000002</v>
      </c>
      <c r="AR183" s="232" t="s">
        <v>143</v>
      </c>
      <c r="AT183" s="232" t="s">
        <v>138</v>
      </c>
      <c r="AU183" s="232" t="s">
        <v>144</v>
      </c>
      <c r="AY183" s="15" t="s">
        <v>135</v>
      </c>
      <c r="BE183" s="233">
        <f>IF(N183="základná",J183,0)</f>
        <v>0</v>
      </c>
      <c r="BF183" s="233">
        <f>IF(N183="znížená",J183,0)</f>
        <v>0</v>
      </c>
      <c r="BG183" s="233">
        <f>IF(N183="zákl. prenesená",J183,0)</f>
        <v>0</v>
      </c>
      <c r="BH183" s="233">
        <f>IF(N183="zníž. prenesená",J183,0)</f>
        <v>0</v>
      </c>
      <c r="BI183" s="233">
        <f>IF(N183="nulová",J183,0)</f>
        <v>0</v>
      </c>
      <c r="BJ183" s="15" t="s">
        <v>144</v>
      </c>
      <c r="BK183" s="234">
        <f>ROUND(I183*H183,3)</f>
        <v>0</v>
      </c>
      <c r="BL183" s="15" t="s">
        <v>143</v>
      </c>
      <c r="BM183" s="232" t="s">
        <v>227</v>
      </c>
    </row>
    <row r="184" s="12" customFormat="1">
      <c r="B184" s="235"/>
      <c r="C184" s="236"/>
      <c r="D184" s="237" t="s">
        <v>146</v>
      </c>
      <c r="E184" s="238" t="s">
        <v>1</v>
      </c>
      <c r="F184" s="239" t="s">
        <v>815</v>
      </c>
      <c r="G184" s="236"/>
      <c r="H184" s="240">
        <v>1.121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AT184" s="246" t="s">
        <v>146</v>
      </c>
      <c r="AU184" s="246" t="s">
        <v>144</v>
      </c>
      <c r="AV184" s="12" t="s">
        <v>144</v>
      </c>
      <c r="AW184" s="12" t="s">
        <v>30</v>
      </c>
      <c r="AX184" s="12" t="s">
        <v>83</v>
      </c>
      <c r="AY184" s="246" t="s">
        <v>135</v>
      </c>
    </row>
    <row r="185" s="1" customFormat="1" ht="24" customHeight="1">
      <c r="B185" s="36"/>
      <c r="C185" s="222" t="s">
        <v>273</v>
      </c>
      <c r="D185" s="222" t="s">
        <v>138</v>
      </c>
      <c r="E185" s="223" t="s">
        <v>229</v>
      </c>
      <c r="F185" s="224" t="s">
        <v>230</v>
      </c>
      <c r="G185" s="225" t="s">
        <v>181</v>
      </c>
      <c r="H185" s="226">
        <v>5</v>
      </c>
      <c r="I185" s="227"/>
      <c r="J185" s="226">
        <f>ROUND(I185*H185,3)</f>
        <v>0</v>
      </c>
      <c r="K185" s="224" t="s">
        <v>142</v>
      </c>
      <c r="L185" s="41"/>
      <c r="M185" s="228" t="s">
        <v>1</v>
      </c>
      <c r="N185" s="229" t="s">
        <v>41</v>
      </c>
      <c r="O185" s="84"/>
      <c r="P185" s="230">
        <f>O185*H185</f>
        <v>0</v>
      </c>
      <c r="Q185" s="230">
        <v>0</v>
      </c>
      <c r="R185" s="230">
        <f>Q185*H185</f>
        <v>0</v>
      </c>
      <c r="S185" s="230">
        <v>0.024</v>
      </c>
      <c r="T185" s="231">
        <f>S185*H185</f>
        <v>0.12</v>
      </c>
      <c r="AR185" s="232" t="s">
        <v>143</v>
      </c>
      <c r="AT185" s="232" t="s">
        <v>138</v>
      </c>
      <c r="AU185" s="232" t="s">
        <v>144</v>
      </c>
      <c r="AY185" s="15" t="s">
        <v>135</v>
      </c>
      <c r="BE185" s="233">
        <f>IF(N185="základná",J185,0)</f>
        <v>0</v>
      </c>
      <c r="BF185" s="233">
        <f>IF(N185="znížená",J185,0)</f>
        <v>0</v>
      </c>
      <c r="BG185" s="233">
        <f>IF(N185="zákl. prenesená",J185,0)</f>
        <v>0</v>
      </c>
      <c r="BH185" s="233">
        <f>IF(N185="zníž. prenesená",J185,0)</f>
        <v>0</v>
      </c>
      <c r="BI185" s="233">
        <f>IF(N185="nulová",J185,0)</f>
        <v>0</v>
      </c>
      <c r="BJ185" s="15" t="s">
        <v>144</v>
      </c>
      <c r="BK185" s="234">
        <f>ROUND(I185*H185,3)</f>
        <v>0</v>
      </c>
      <c r="BL185" s="15" t="s">
        <v>143</v>
      </c>
      <c r="BM185" s="232" t="s">
        <v>816</v>
      </c>
    </row>
    <row r="186" s="1" customFormat="1" ht="24" customHeight="1">
      <c r="B186" s="36"/>
      <c r="C186" s="222" t="s">
        <v>277</v>
      </c>
      <c r="D186" s="222" t="s">
        <v>138</v>
      </c>
      <c r="E186" s="223" t="s">
        <v>817</v>
      </c>
      <c r="F186" s="224" t="s">
        <v>818</v>
      </c>
      <c r="G186" s="225" t="s">
        <v>226</v>
      </c>
      <c r="H186" s="226">
        <v>0.182</v>
      </c>
      <c r="I186" s="227"/>
      <c r="J186" s="226">
        <f>ROUND(I186*H186,3)</f>
        <v>0</v>
      </c>
      <c r="K186" s="224" t="s">
        <v>142</v>
      </c>
      <c r="L186" s="41"/>
      <c r="M186" s="228" t="s">
        <v>1</v>
      </c>
      <c r="N186" s="229" t="s">
        <v>41</v>
      </c>
      <c r="O186" s="84"/>
      <c r="P186" s="230">
        <f>O186*H186</f>
        <v>0</v>
      </c>
      <c r="Q186" s="230">
        <v>0</v>
      </c>
      <c r="R186" s="230">
        <f>Q186*H186</f>
        <v>0</v>
      </c>
      <c r="S186" s="230">
        <v>1.875</v>
      </c>
      <c r="T186" s="231">
        <f>S186*H186</f>
        <v>0.34125</v>
      </c>
      <c r="AR186" s="232" t="s">
        <v>143</v>
      </c>
      <c r="AT186" s="232" t="s">
        <v>138</v>
      </c>
      <c r="AU186" s="232" t="s">
        <v>144</v>
      </c>
      <c r="AY186" s="15" t="s">
        <v>135</v>
      </c>
      <c r="BE186" s="233">
        <f>IF(N186="základná",J186,0)</f>
        <v>0</v>
      </c>
      <c r="BF186" s="233">
        <f>IF(N186="znížená",J186,0)</f>
        <v>0</v>
      </c>
      <c r="BG186" s="233">
        <f>IF(N186="zákl. prenesená",J186,0)</f>
        <v>0</v>
      </c>
      <c r="BH186" s="233">
        <f>IF(N186="zníž. prenesená",J186,0)</f>
        <v>0</v>
      </c>
      <c r="BI186" s="233">
        <f>IF(N186="nulová",J186,0)</f>
        <v>0</v>
      </c>
      <c r="BJ186" s="15" t="s">
        <v>144</v>
      </c>
      <c r="BK186" s="234">
        <f>ROUND(I186*H186,3)</f>
        <v>0</v>
      </c>
      <c r="BL186" s="15" t="s">
        <v>143</v>
      </c>
      <c r="BM186" s="232" t="s">
        <v>819</v>
      </c>
    </row>
    <row r="187" s="12" customFormat="1">
      <c r="B187" s="235"/>
      <c r="C187" s="236"/>
      <c r="D187" s="237" t="s">
        <v>146</v>
      </c>
      <c r="E187" s="238" t="s">
        <v>1</v>
      </c>
      <c r="F187" s="239" t="s">
        <v>820</v>
      </c>
      <c r="G187" s="236"/>
      <c r="H187" s="240">
        <v>0.182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146</v>
      </c>
      <c r="AU187" s="246" t="s">
        <v>144</v>
      </c>
      <c r="AV187" s="12" t="s">
        <v>144</v>
      </c>
      <c r="AW187" s="12" t="s">
        <v>30</v>
      </c>
      <c r="AX187" s="12" t="s">
        <v>83</v>
      </c>
      <c r="AY187" s="246" t="s">
        <v>135</v>
      </c>
    </row>
    <row r="188" s="1" customFormat="1" ht="24" customHeight="1">
      <c r="B188" s="36"/>
      <c r="C188" s="222" t="s">
        <v>283</v>
      </c>
      <c r="D188" s="222" t="s">
        <v>138</v>
      </c>
      <c r="E188" s="223" t="s">
        <v>238</v>
      </c>
      <c r="F188" s="224" t="s">
        <v>239</v>
      </c>
      <c r="G188" s="225" t="s">
        <v>141</v>
      </c>
      <c r="H188" s="226">
        <v>1.77</v>
      </c>
      <c r="I188" s="227"/>
      <c r="J188" s="226">
        <f>ROUND(I188*H188,3)</f>
        <v>0</v>
      </c>
      <c r="K188" s="224" t="s">
        <v>142</v>
      </c>
      <c r="L188" s="41"/>
      <c r="M188" s="228" t="s">
        <v>1</v>
      </c>
      <c r="N188" s="229" t="s">
        <v>41</v>
      </c>
      <c r="O188" s="84"/>
      <c r="P188" s="230">
        <f>O188*H188</f>
        <v>0</v>
      </c>
      <c r="Q188" s="230">
        <v>0</v>
      </c>
      <c r="R188" s="230">
        <f>Q188*H188</f>
        <v>0</v>
      </c>
      <c r="S188" s="230">
        <v>0.27000000000000002</v>
      </c>
      <c r="T188" s="231">
        <f>S188*H188</f>
        <v>0.47790000000000005</v>
      </c>
      <c r="AR188" s="232" t="s">
        <v>143</v>
      </c>
      <c r="AT188" s="232" t="s">
        <v>138</v>
      </c>
      <c r="AU188" s="232" t="s">
        <v>144</v>
      </c>
      <c r="AY188" s="15" t="s">
        <v>135</v>
      </c>
      <c r="BE188" s="233">
        <f>IF(N188="základná",J188,0)</f>
        <v>0</v>
      </c>
      <c r="BF188" s="233">
        <f>IF(N188="znížená",J188,0)</f>
        <v>0</v>
      </c>
      <c r="BG188" s="233">
        <f>IF(N188="zákl. prenesená",J188,0)</f>
        <v>0</v>
      </c>
      <c r="BH188" s="233">
        <f>IF(N188="zníž. prenesená",J188,0)</f>
        <v>0</v>
      </c>
      <c r="BI188" s="233">
        <f>IF(N188="nulová",J188,0)</f>
        <v>0</v>
      </c>
      <c r="BJ188" s="15" t="s">
        <v>144</v>
      </c>
      <c r="BK188" s="234">
        <f>ROUND(I188*H188,3)</f>
        <v>0</v>
      </c>
      <c r="BL188" s="15" t="s">
        <v>143</v>
      </c>
      <c r="BM188" s="232" t="s">
        <v>240</v>
      </c>
    </row>
    <row r="189" s="12" customFormat="1">
      <c r="B189" s="235"/>
      <c r="C189" s="236"/>
      <c r="D189" s="237" t="s">
        <v>146</v>
      </c>
      <c r="E189" s="238" t="s">
        <v>1</v>
      </c>
      <c r="F189" s="239" t="s">
        <v>821</v>
      </c>
      <c r="G189" s="236"/>
      <c r="H189" s="240">
        <v>1.77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146</v>
      </c>
      <c r="AU189" s="246" t="s">
        <v>144</v>
      </c>
      <c r="AV189" s="12" t="s">
        <v>144</v>
      </c>
      <c r="AW189" s="12" t="s">
        <v>30</v>
      </c>
      <c r="AX189" s="12" t="s">
        <v>83</v>
      </c>
      <c r="AY189" s="246" t="s">
        <v>135</v>
      </c>
    </row>
    <row r="190" s="1" customFormat="1" ht="24" customHeight="1">
      <c r="B190" s="36"/>
      <c r="C190" s="222" t="s">
        <v>291</v>
      </c>
      <c r="D190" s="222" t="s">
        <v>138</v>
      </c>
      <c r="E190" s="223" t="s">
        <v>827</v>
      </c>
      <c r="F190" s="224" t="s">
        <v>828</v>
      </c>
      <c r="G190" s="225" t="s">
        <v>824</v>
      </c>
      <c r="H190" s="226">
        <v>30</v>
      </c>
      <c r="I190" s="227"/>
      <c r="J190" s="226">
        <f>ROUND(I190*H190,3)</f>
        <v>0</v>
      </c>
      <c r="K190" s="224" t="s">
        <v>142</v>
      </c>
      <c r="L190" s="41"/>
      <c r="M190" s="228" t="s">
        <v>1</v>
      </c>
      <c r="N190" s="229" t="s">
        <v>41</v>
      </c>
      <c r="O190" s="84"/>
      <c r="P190" s="230">
        <f>O190*H190</f>
        <v>0</v>
      </c>
      <c r="Q190" s="230">
        <v>1.0000000000000001E-05</v>
      </c>
      <c r="R190" s="230">
        <f>Q190*H190</f>
        <v>0.00030000000000000003</v>
      </c>
      <c r="S190" s="230">
        <v>0.00027</v>
      </c>
      <c r="T190" s="231">
        <f>S190*H190</f>
        <v>0.0080999999999999996</v>
      </c>
      <c r="AR190" s="232" t="s">
        <v>143</v>
      </c>
      <c r="AT190" s="232" t="s">
        <v>138</v>
      </c>
      <c r="AU190" s="232" t="s">
        <v>144</v>
      </c>
      <c r="AY190" s="15" t="s">
        <v>135</v>
      </c>
      <c r="BE190" s="233">
        <f>IF(N190="základná",J190,0)</f>
        <v>0</v>
      </c>
      <c r="BF190" s="233">
        <f>IF(N190="znížená",J190,0)</f>
        <v>0</v>
      </c>
      <c r="BG190" s="233">
        <f>IF(N190="zákl. prenesená",J190,0)</f>
        <v>0</v>
      </c>
      <c r="BH190" s="233">
        <f>IF(N190="zníž. prenesená",J190,0)</f>
        <v>0</v>
      </c>
      <c r="BI190" s="233">
        <f>IF(N190="nulová",J190,0)</f>
        <v>0</v>
      </c>
      <c r="BJ190" s="15" t="s">
        <v>144</v>
      </c>
      <c r="BK190" s="234">
        <f>ROUND(I190*H190,3)</f>
        <v>0</v>
      </c>
      <c r="BL190" s="15" t="s">
        <v>143</v>
      </c>
      <c r="BM190" s="232" t="s">
        <v>987</v>
      </c>
    </row>
    <row r="191" s="12" customFormat="1">
      <c r="B191" s="235"/>
      <c r="C191" s="236"/>
      <c r="D191" s="237" t="s">
        <v>146</v>
      </c>
      <c r="E191" s="238" t="s">
        <v>1</v>
      </c>
      <c r="F191" s="239" t="s">
        <v>830</v>
      </c>
      <c r="G191" s="236"/>
      <c r="H191" s="240">
        <v>30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146</v>
      </c>
      <c r="AU191" s="246" t="s">
        <v>144</v>
      </c>
      <c r="AV191" s="12" t="s">
        <v>144</v>
      </c>
      <c r="AW191" s="12" t="s">
        <v>30</v>
      </c>
      <c r="AX191" s="12" t="s">
        <v>83</v>
      </c>
      <c r="AY191" s="246" t="s">
        <v>135</v>
      </c>
    </row>
    <row r="192" s="1" customFormat="1" ht="36" customHeight="1">
      <c r="B192" s="36"/>
      <c r="C192" s="222" t="s">
        <v>296</v>
      </c>
      <c r="D192" s="222" t="s">
        <v>138</v>
      </c>
      <c r="E192" s="223" t="s">
        <v>243</v>
      </c>
      <c r="F192" s="224" t="s">
        <v>244</v>
      </c>
      <c r="G192" s="225" t="s">
        <v>181</v>
      </c>
      <c r="H192" s="226">
        <v>1</v>
      </c>
      <c r="I192" s="227"/>
      <c r="J192" s="226">
        <f>ROUND(I192*H192,3)</f>
        <v>0</v>
      </c>
      <c r="K192" s="224" t="s">
        <v>1</v>
      </c>
      <c r="L192" s="41"/>
      <c r="M192" s="228" t="s">
        <v>1</v>
      </c>
      <c r="N192" s="229" t="s">
        <v>41</v>
      </c>
      <c r="O192" s="84"/>
      <c r="P192" s="230">
        <f>O192*H192</f>
        <v>0</v>
      </c>
      <c r="Q192" s="230">
        <v>0</v>
      </c>
      <c r="R192" s="230">
        <f>Q192*H192</f>
        <v>0</v>
      </c>
      <c r="S192" s="230">
        <v>0.029999999999999999</v>
      </c>
      <c r="T192" s="231">
        <f>S192*H192</f>
        <v>0.029999999999999999</v>
      </c>
      <c r="AR192" s="232" t="s">
        <v>143</v>
      </c>
      <c r="AT192" s="232" t="s">
        <v>138</v>
      </c>
      <c r="AU192" s="232" t="s">
        <v>144</v>
      </c>
      <c r="AY192" s="15" t="s">
        <v>135</v>
      </c>
      <c r="BE192" s="233">
        <f>IF(N192="základná",J192,0)</f>
        <v>0</v>
      </c>
      <c r="BF192" s="233">
        <f>IF(N192="znížená",J192,0)</f>
        <v>0</v>
      </c>
      <c r="BG192" s="233">
        <f>IF(N192="zákl. prenesená",J192,0)</f>
        <v>0</v>
      </c>
      <c r="BH192" s="233">
        <f>IF(N192="zníž. prenesená",J192,0)</f>
        <v>0</v>
      </c>
      <c r="BI192" s="233">
        <f>IF(N192="nulová",J192,0)</f>
        <v>0</v>
      </c>
      <c r="BJ192" s="15" t="s">
        <v>144</v>
      </c>
      <c r="BK192" s="234">
        <f>ROUND(I192*H192,3)</f>
        <v>0</v>
      </c>
      <c r="BL192" s="15" t="s">
        <v>143</v>
      </c>
      <c r="BM192" s="232" t="s">
        <v>245</v>
      </c>
    </row>
    <row r="193" s="1" customFormat="1" ht="24" customHeight="1">
      <c r="B193" s="36"/>
      <c r="C193" s="222" t="s">
        <v>301</v>
      </c>
      <c r="D193" s="222" t="s">
        <v>138</v>
      </c>
      <c r="E193" s="223" t="s">
        <v>831</v>
      </c>
      <c r="F193" s="224" t="s">
        <v>832</v>
      </c>
      <c r="G193" s="225" t="s">
        <v>152</v>
      </c>
      <c r="H193" s="226">
        <v>2.7999999999999998</v>
      </c>
      <c r="I193" s="227"/>
      <c r="J193" s="226">
        <f>ROUND(I193*H193,3)</f>
        <v>0</v>
      </c>
      <c r="K193" s="224" t="s">
        <v>142</v>
      </c>
      <c r="L193" s="41"/>
      <c r="M193" s="228" t="s">
        <v>1</v>
      </c>
      <c r="N193" s="229" t="s">
        <v>41</v>
      </c>
      <c r="O193" s="84"/>
      <c r="P193" s="230">
        <f>O193*H193</f>
        <v>0</v>
      </c>
      <c r="Q193" s="230">
        <v>0</v>
      </c>
      <c r="R193" s="230">
        <f>Q193*H193</f>
        <v>0</v>
      </c>
      <c r="S193" s="230">
        <v>0.042000000000000003</v>
      </c>
      <c r="T193" s="231">
        <f>S193*H193</f>
        <v>0.1176</v>
      </c>
      <c r="AR193" s="232" t="s">
        <v>143</v>
      </c>
      <c r="AT193" s="232" t="s">
        <v>138</v>
      </c>
      <c r="AU193" s="232" t="s">
        <v>144</v>
      </c>
      <c r="AY193" s="15" t="s">
        <v>135</v>
      </c>
      <c r="BE193" s="233">
        <f>IF(N193="základná",J193,0)</f>
        <v>0</v>
      </c>
      <c r="BF193" s="233">
        <f>IF(N193="znížená",J193,0)</f>
        <v>0</v>
      </c>
      <c r="BG193" s="233">
        <f>IF(N193="zákl. prenesená",J193,0)</f>
        <v>0</v>
      </c>
      <c r="BH193" s="233">
        <f>IF(N193="zníž. prenesená",J193,0)</f>
        <v>0</v>
      </c>
      <c r="BI193" s="233">
        <f>IF(N193="nulová",J193,0)</f>
        <v>0</v>
      </c>
      <c r="BJ193" s="15" t="s">
        <v>144</v>
      </c>
      <c r="BK193" s="234">
        <f>ROUND(I193*H193,3)</f>
        <v>0</v>
      </c>
      <c r="BL193" s="15" t="s">
        <v>143</v>
      </c>
      <c r="BM193" s="232" t="s">
        <v>833</v>
      </c>
    </row>
    <row r="194" s="12" customFormat="1">
      <c r="B194" s="235"/>
      <c r="C194" s="236"/>
      <c r="D194" s="237" t="s">
        <v>146</v>
      </c>
      <c r="E194" s="238" t="s">
        <v>1</v>
      </c>
      <c r="F194" s="239" t="s">
        <v>834</v>
      </c>
      <c r="G194" s="236"/>
      <c r="H194" s="240">
        <v>2.7999999999999998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146</v>
      </c>
      <c r="AU194" s="246" t="s">
        <v>144</v>
      </c>
      <c r="AV194" s="12" t="s">
        <v>144</v>
      </c>
      <c r="AW194" s="12" t="s">
        <v>30</v>
      </c>
      <c r="AX194" s="12" t="s">
        <v>83</v>
      </c>
      <c r="AY194" s="246" t="s">
        <v>135</v>
      </c>
    </row>
    <row r="195" s="1" customFormat="1" ht="36" customHeight="1">
      <c r="B195" s="36"/>
      <c r="C195" s="222" t="s">
        <v>306</v>
      </c>
      <c r="D195" s="222" t="s">
        <v>138</v>
      </c>
      <c r="E195" s="223" t="s">
        <v>252</v>
      </c>
      <c r="F195" s="224" t="s">
        <v>253</v>
      </c>
      <c r="G195" s="225" t="s">
        <v>141</v>
      </c>
      <c r="H195" s="226">
        <v>37.479999999999997</v>
      </c>
      <c r="I195" s="227"/>
      <c r="J195" s="226">
        <f>ROUND(I195*H195,3)</f>
        <v>0</v>
      </c>
      <c r="K195" s="224" t="s">
        <v>142</v>
      </c>
      <c r="L195" s="41"/>
      <c r="M195" s="228" t="s">
        <v>1</v>
      </c>
      <c r="N195" s="229" t="s">
        <v>41</v>
      </c>
      <c r="O195" s="84"/>
      <c r="P195" s="230">
        <f>O195*H195</f>
        <v>0</v>
      </c>
      <c r="Q195" s="230">
        <v>0</v>
      </c>
      <c r="R195" s="230">
        <f>Q195*H195</f>
        <v>0</v>
      </c>
      <c r="S195" s="230">
        <v>0.068000000000000005</v>
      </c>
      <c r="T195" s="231">
        <f>S195*H195</f>
        <v>2.5486399999999998</v>
      </c>
      <c r="AR195" s="232" t="s">
        <v>143</v>
      </c>
      <c r="AT195" s="232" t="s">
        <v>138</v>
      </c>
      <c r="AU195" s="232" t="s">
        <v>144</v>
      </c>
      <c r="AY195" s="15" t="s">
        <v>135</v>
      </c>
      <c r="BE195" s="233">
        <f>IF(N195="základná",J195,0)</f>
        <v>0</v>
      </c>
      <c r="BF195" s="233">
        <f>IF(N195="znížená",J195,0)</f>
        <v>0</v>
      </c>
      <c r="BG195" s="233">
        <f>IF(N195="zákl. prenesená",J195,0)</f>
        <v>0</v>
      </c>
      <c r="BH195" s="233">
        <f>IF(N195="zníž. prenesená",J195,0)</f>
        <v>0</v>
      </c>
      <c r="BI195" s="233">
        <f>IF(N195="nulová",J195,0)</f>
        <v>0</v>
      </c>
      <c r="BJ195" s="15" t="s">
        <v>144</v>
      </c>
      <c r="BK195" s="234">
        <f>ROUND(I195*H195,3)</f>
        <v>0</v>
      </c>
      <c r="BL195" s="15" t="s">
        <v>143</v>
      </c>
      <c r="BM195" s="232" t="s">
        <v>254</v>
      </c>
    </row>
    <row r="196" s="12" customFormat="1">
      <c r="B196" s="235"/>
      <c r="C196" s="236"/>
      <c r="D196" s="237" t="s">
        <v>146</v>
      </c>
      <c r="E196" s="238" t="s">
        <v>1</v>
      </c>
      <c r="F196" s="239" t="s">
        <v>835</v>
      </c>
      <c r="G196" s="236"/>
      <c r="H196" s="240">
        <v>37.479999999999997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146</v>
      </c>
      <c r="AU196" s="246" t="s">
        <v>144</v>
      </c>
      <c r="AV196" s="12" t="s">
        <v>144</v>
      </c>
      <c r="AW196" s="12" t="s">
        <v>30</v>
      </c>
      <c r="AX196" s="12" t="s">
        <v>83</v>
      </c>
      <c r="AY196" s="246" t="s">
        <v>135</v>
      </c>
    </row>
    <row r="197" s="1" customFormat="1" ht="24" customHeight="1">
      <c r="B197" s="36"/>
      <c r="C197" s="222" t="s">
        <v>312</v>
      </c>
      <c r="D197" s="222" t="s">
        <v>138</v>
      </c>
      <c r="E197" s="223" t="s">
        <v>257</v>
      </c>
      <c r="F197" s="224" t="s">
        <v>258</v>
      </c>
      <c r="G197" s="225" t="s">
        <v>259</v>
      </c>
      <c r="H197" s="226">
        <v>11.564</v>
      </c>
      <c r="I197" s="227"/>
      <c r="J197" s="226">
        <f>ROUND(I197*H197,3)</f>
        <v>0</v>
      </c>
      <c r="K197" s="224" t="s">
        <v>142</v>
      </c>
      <c r="L197" s="41"/>
      <c r="M197" s="228" t="s">
        <v>1</v>
      </c>
      <c r="N197" s="229" t="s">
        <v>41</v>
      </c>
      <c r="O197" s="84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32" t="s">
        <v>143</v>
      </c>
      <c r="AT197" s="232" t="s">
        <v>138</v>
      </c>
      <c r="AU197" s="232" t="s">
        <v>144</v>
      </c>
      <c r="AY197" s="15" t="s">
        <v>135</v>
      </c>
      <c r="BE197" s="233">
        <f>IF(N197="základná",J197,0)</f>
        <v>0</v>
      </c>
      <c r="BF197" s="233">
        <f>IF(N197="znížená",J197,0)</f>
        <v>0</v>
      </c>
      <c r="BG197" s="233">
        <f>IF(N197="zákl. prenesená",J197,0)</f>
        <v>0</v>
      </c>
      <c r="BH197" s="233">
        <f>IF(N197="zníž. prenesená",J197,0)</f>
        <v>0</v>
      </c>
      <c r="BI197" s="233">
        <f>IF(N197="nulová",J197,0)</f>
        <v>0</v>
      </c>
      <c r="BJ197" s="15" t="s">
        <v>144</v>
      </c>
      <c r="BK197" s="234">
        <f>ROUND(I197*H197,3)</f>
        <v>0</v>
      </c>
      <c r="BL197" s="15" t="s">
        <v>143</v>
      </c>
      <c r="BM197" s="232" t="s">
        <v>260</v>
      </c>
    </row>
    <row r="198" s="1" customFormat="1" ht="24" customHeight="1">
      <c r="B198" s="36"/>
      <c r="C198" s="222" t="s">
        <v>316</v>
      </c>
      <c r="D198" s="222" t="s">
        <v>138</v>
      </c>
      <c r="E198" s="223" t="s">
        <v>262</v>
      </c>
      <c r="F198" s="224" t="s">
        <v>263</v>
      </c>
      <c r="G198" s="225" t="s">
        <v>259</v>
      </c>
      <c r="H198" s="226">
        <v>11.564</v>
      </c>
      <c r="I198" s="227"/>
      <c r="J198" s="226">
        <f>ROUND(I198*H198,3)</f>
        <v>0</v>
      </c>
      <c r="K198" s="224" t="s">
        <v>142</v>
      </c>
      <c r="L198" s="41"/>
      <c r="M198" s="228" t="s">
        <v>1</v>
      </c>
      <c r="N198" s="229" t="s">
        <v>41</v>
      </c>
      <c r="O198" s="84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32" t="s">
        <v>143</v>
      </c>
      <c r="AT198" s="232" t="s">
        <v>138</v>
      </c>
      <c r="AU198" s="232" t="s">
        <v>144</v>
      </c>
      <c r="AY198" s="15" t="s">
        <v>135</v>
      </c>
      <c r="BE198" s="233">
        <f>IF(N198="základná",J198,0)</f>
        <v>0</v>
      </c>
      <c r="BF198" s="233">
        <f>IF(N198="znížená",J198,0)</f>
        <v>0</v>
      </c>
      <c r="BG198" s="233">
        <f>IF(N198="zákl. prenesená",J198,0)</f>
        <v>0</v>
      </c>
      <c r="BH198" s="233">
        <f>IF(N198="zníž. prenesená",J198,0)</f>
        <v>0</v>
      </c>
      <c r="BI198" s="233">
        <f>IF(N198="nulová",J198,0)</f>
        <v>0</v>
      </c>
      <c r="BJ198" s="15" t="s">
        <v>144</v>
      </c>
      <c r="BK198" s="234">
        <f>ROUND(I198*H198,3)</f>
        <v>0</v>
      </c>
      <c r="BL198" s="15" t="s">
        <v>143</v>
      </c>
      <c r="BM198" s="232" t="s">
        <v>264</v>
      </c>
    </row>
    <row r="199" s="1" customFormat="1" ht="16.5" customHeight="1">
      <c r="B199" s="36"/>
      <c r="C199" s="222" t="s">
        <v>320</v>
      </c>
      <c r="D199" s="222" t="s">
        <v>138</v>
      </c>
      <c r="E199" s="223" t="s">
        <v>266</v>
      </c>
      <c r="F199" s="224" t="s">
        <v>267</v>
      </c>
      <c r="G199" s="225" t="s">
        <v>259</v>
      </c>
      <c r="H199" s="226">
        <v>11.564</v>
      </c>
      <c r="I199" s="227"/>
      <c r="J199" s="226">
        <f>ROUND(I199*H199,3)</f>
        <v>0</v>
      </c>
      <c r="K199" s="224" t="s">
        <v>142</v>
      </c>
      <c r="L199" s="41"/>
      <c r="M199" s="228" t="s">
        <v>1</v>
      </c>
      <c r="N199" s="229" t="s">
        <v>41</v>
      </c>
      <c r="O199" s="84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32" t="s">
        <v>143</v>
      </c>
      <c r="AT199" s="232" t="s">
        <v>138</v>
      </c>
      <c r="AU199" s="232" t="s">
        <v>144</v>
      </c>
      <c r="AY199" s="15" t="s">
        <v>135</v>
      </c>
      <c r="BE199" s="233">
        <f>IF(N199="základná",J199,0)</f>
        <v>0</v>
      </c>
      <c r="BF199" s="233">
        <f>IF(N199="znížená",J199,0)</f>
        <v>0</v>
      </c>
      <c r="BG199" s="233">
        <f>IF(N199="zákl. prenesená",J199,0)</f>
        <v>0</v>
      </c>
      <c r="BH199" s="233">
        <f>IF(N199="zníž. prenesená",J199,0)</f>
        <v>0</v>
      </c>
      <c r="BI199" s="233">
        <f>IF(N199="nulová",J199,0)</f>
        <v>0</v>
      </c>
      <c r="BJ199" s="15" t="s">
        <v>144</v>
      </c>
      <c r="BK199" s="234">
        <f>ROUND(I199*H199,3)</f>
        <v>0</v>
      </c>
      <c r="BL199" s="15" t="s">
        <v>143</v>
      </c>
      <c r="BM199" s="232" t="s">
        <v>268</v>
      </c>
    </row>
    <row r="200" s="1" customFormat="1" ht="24" customHeight="1">
      <c r="B200" s="36"/>
      <c r="C200" s="222" t="s">
        <v>326</v>
      </c>
      <c r="D200" s="222" t="s">
        <v>138</v>
      </c>
      <c r="E200" s="223" t="s">
        <v>270</v>
      </c>
      <c r="F200" s="224" t="s">
        <v>271</v>
      </c>
      <c r="G200" s="225" t="s">
        <v>259</v>
      </c>
      <c r="H200" s="226">
        <v>11.564</v>
      </c>
      <c r="I200" s="227"/>
      <c r="J200" s="226">
        <f>ROUND(I200*H200,3)</f>
        <v>0</v>
      </c>
      <c r="K200" s="224" t="s">
        <v>142</v>
      </c>
      <c r="L200" s="41"/>
      <c r="M200" s="228" t="s">
        <v>1</v>
      </c>
      <c r="N200" s="229" t="s">
        <v>41</v>
      </c>
      <c r="O200" s="84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32" t="s">
        <v>143</v>
      </c>
      <c r="AT200" s="232" t="s">
        <v>138</v>
      </c>
      <c r="AU200" s="232" t="s">
        <v>144</v>
      </c>
      <c r="AY200" s="15" t="s">
        <v>135</v>
      </c>
      <c r="BE200" s="233">
        <f>IF(N200="základná",J200,0)</f>
        <v>0</v>
      </c>
      <c r="BF200" s="233">
        <f>IF(N200="znížená",J200,0)</f>
        <v>0</v>
      </c>
      <c r="BG200" s="233">
        <f>IF(N200="zákl. prenesená",J200,0)</f>
        <v>0</v>
      </c>
      <c r="BH200" s="233">
        <f>IF(N200="zníž. prenesená",J200,0)</f>
        <v>0</v>
      </c>
      <c r="BI200" s="233">
        <f>IF(N200="nulová",J200,0)</f>
        <v>0</v>
      </c>
      <c r="BJ200" s="15" t="s">
        <v>144</v>
      </c>
      <c r="BK200" s="234">
        <f>ROUND(I200*H200,3)</f>
        <v>0</v>
      </c>
      <c r="BL200" s="15" t="s">
        <v>143</v>
      </c>
      <c r="BM200" s="232" t="s">
        <v>272</v>
      </c>
    </row>
    <row r="201" s="1" customFormat="1" ht="24" customHeight="1">
      <c r="B201" s="36"/>
      <c r="C201" s="222" t="s">
        <v>331</v>
      </c>
      <c r="D201" s="222" t="s">
        <v>138</v>
      </c>
      <c r="E201" s="223" t="s">
        <v>274</v>
      </c>
      <c r="F201" s="224" t="s">
        <v>275</v>
      </c>
      <c r="G201" s="225" t="s">
        <v>259</v>
      </c>
      <c r="H201" s="226">
        <v>11.564</v>
      </c>
      <c r="I201" s="227"/>
      <c r="J201" s="226">
        <f>ROUND(I201*H201,3)</f>
        <v>0</v>
      </c>
      <c r="K201" s="224" t="s">
        <v>142</v>
      </c>
      <c r="L201" s="41"/>
      <c r="M201" s="228" t="s">
        <v>1</v>
      </c>
      <c r="N201" s="229" t="s">
        <v>41</v>
      </c>
      <c r="O201" s="84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32" t="s">
        <v>143</v>
      </c>
      <c r="AT201" s="232" t="s">
        <v>138</v>
      </c>
      <c r="AU201" s="232" t="s">
        <v>144</v>
      </c>
      <c r="AY201" s="15" t="s">
        <v>135</v>
      </c>
      <c r="BE201" s="233">
        <f>IF(N201="základná",J201,0)</f>
        <v>0</v>
      </c>
      <c r="BF201" s="233">
        <f>IF(N201="znížená",J201,0)</f>
        <v>0</v>
      </c>
      <c r="BG201" s="233">
        <f>IF(N201="zákl. prenesená",J201,0)</f>
        <v>0</v>
      </c>
      <c r="BH201" s="233">
        <f>IF(N201="zníž. prenesená",J201,0)</f>
        <v>0</v>
      </c>
      <c r="BI201" s="233">
        <f>IF(N201="nulová",J201,0)</f>
        <v>0</v>
      </c>
      <c r="BJ201" s="15" t="s">
        <v>144</v>
      </c>
      <c r="BK201" s="234">
        <f>ROUND(I201*H201,3)</f>
        <v>0</v>
      </c>
      <c r="BL201" s="15" t="s">
        <v>143</v>
      </c>
      <c r="BM201" s="232" t="s">
        <v>276</v>
      </c>
    </row>
    <row r="202" s="1" customFormat="1" ht="16.5" customHeight="1">
      <c r="B202" s="36"/>
      <c r="C202" s="222" t="s">
        <v>335</v>
      </c>
      <c r="D202" s="222" t="s">
        <v>138</v>
      </c>
      <c r="E202" s="223" t="s">
        <v>278</v>
      </c>
      <c r="F202" s="224" t="s">
        <v>279</v>
      </c>
      <c r="G202" s="225" t="s">
        <v>259</v>
      </c>
      <c r="H202" s="226">
        <v>11.564</v>
      </c>
      <c r="I202" s="227"/>
      <c r="J202" s="226">
        <f>ROUND(I202*H202,3)</f>
        <v>0</v>
      </c>
      <c r="K202" s="224" t="s">
        <v>142</v>
      </c>
      <c r="L202" s="41"/>
      <c r="M202" s="228" t="s">
        <v>1</v>
      </c>
      <c r="N202" s="229" t="s">
        <v>41</v>
      </c>
      <c r="O202" s="84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32" t="s">
        <v>143</v>
      </c>
      <c r="AT202" s="232" t="s">
        <v>138</v>
      </c>
      <c r="AU202" s="232" t="s">
        <v>144</v>
      </c>
      <c r="AY202" s="15" t="s">
        <v>135</v>
      </c>
      <c r="BE202" s="233">
        <f>IF(N202="základná",J202,0)</f>
        <v>0</v>
      </c>
      <c r="BF202" s="233">
        <f>IF(N202="znížená",J202,0)</f>
        <v>0</v>
      </c>
      <c r="BG202" s="233">
        <f>IF(N202="zákl. prenesená",J202,0)</f>
        <v>0</v>
      </c>
      <c r="BH202" s="233">
        <f>IF(N202="zníž. prenesená",J202,0)</f>
        <v>0</v>
      </c>
      <c r="BI202" s="233">
        <f>IF(N202="nulová",J202,0)</f>
        <v>0</v>
      </c>
      <c r="BJ202" s="15" t="s">
        <v>144</v>
      </c>
      <c r="BK202" s="234">
        <f>ROUND(I202*H202,3)</f>
        <v>0</v>
      </c>
      <c r="BL202" s="15" t="s">
        <v>143</v>
      </c>
      <c r="BM202" s="232" t="s">
        <v>280</v>
      </c>
    </row>
    <row r="203" s="11" customFormat="1" ht="22.8" customHeight="1">
      <c r="B203" s="206"/>
      <c r="C203" s="207"/>
      <c r="D203" s="208" t="s">
        <v>74</v>
      </c>
      <c r="E203" s="220" t="s">
        <v>281</v>
      </c>
      <c r="F203" s="220" t="s">
        <v>282</v>
      </c>
      <c r="G203" s="207"/>
      <c r="H203" s="207"/>
      <c r="I203" s="210"/>
      <c r="J203" s="221">
        <f>BK203</f>
        <v>0</v>
      </c>
      <c r="K203" s="207"/>
      <c r="L203" s="212"/>
      <c r="M203" s="213"/>
      <c r="N203" s="214"/>
      <c r="O203" s="214"/>
      <c r="P203" s="215">
        <f>P204</f>
        <v>0</v>
      </c>
      <c r="Q203" s="214"/>
      <c r="R203" s="215">
        <f>R204</f>
        <v>0</v>
      </c>
      <c r="S203" s="214"/>
      <c r="T203" s="216">
        <f>T204</f>
        <v>0</v>
      </c>
      <c r="AR203" s="217" t="s">
        <v>83</v>
      </c>
      <c r="AT203" s="218" t="s">
        <v>74</v>
      </c>
      <c r="AU203" s="218" t="s">
        <v>83</v>
      </c>
      <c r="AY203" s="217" t="s">
        <v>135</v>
      </c>
      <c r="BK203" s="219">
        <f>BK204</f>
        <v>0</v>
      </c>
    </row>
    <row r="204" s="1" customFormat="1" ht="24" customHeight="1">
      <c r="B204" s="36"/>
      <c r="C204" s="222" t="s">
        <v>339</v>
      </c>
      <c r="D204" s="222" t="s">
        <v>138</v>
      </c>
      <c r="E204" s="223" t="s">
        <v>284</v>
      </c>
      <c r="F204" s="224" t="s">
        <v>285</v>
      </c>
      <c r="G204" s="225" t="s">
        <v>259</v>
      </c>
      <c r="H204" s="226">
        <v>4.8419999999999996</v>
      </c>
      <c r="I204" s="227"/>
      <c r="J204" s="226">
        <f>ROUND(I204*H204,3)</f>
        <v>0</v>
      </c>
      <c r="K204" s="224" t="s">
        <v>142</v>
      </c>
      <c r="L204" s="41"/>
      <c r="M204" s="228" t="s">
        <v>1</v>
      </c>
      <c r="N204" s="229" t="s">
        <v>41</v>
      </c>
      <c r="O204" s="84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32" t="s">
        <v>143</v>
      </c>
      <c r="AT204" s="232" t="s">
        <v>138</v>
      </c>
      <c r="AU204" s="232" t="s">
        <v>144</v>
      </c>
      <c r="AY204" s="15" t="s">
        <v>135</v>
      </c>
      <c r="BE204" s="233">
        <f>IF(N204="základná",J204,0)</f>
        <v>0</v>
      </c>
      <c r="BF204" s="233">
        <f>IF(N204="znížená",J204,0)</f>
        <v>0</v>
      </c>
      <c r="BG204" s="233">
        <f>IF(N204="zákl. prenesená",J204,0)</f>
        <v>0</v>
      </c>
      <c r="BH204" s="233">
        <f>IF(N204="zníž. prenesená",J204,0)</f>
        <v>0</v>
      </c>
      <c r="BI204" s="233">
        <f>IF(N204="nulová",J204,0)</f>
        <v>0</v>
      </c>
      <c r="BJ204" s="15" t="s">
        <v>144</v>
      </c>
      <c r="BK204" s="234">
        <f>ROUND(I204*H204,3)</f>
        <v>0</v>
      </c>
      <c r="BL204" s="15" t="s">
        <v>143</v>
      </c>
      <c r="BM204" s="232" t="s">
        <v>286</v>
      </c>
    </row>
    <row r="205" s="11" customFormat="1" ht="25.92" customHeight="1">
      <c r="B205" s="206"/>
      <c r="C205" s="207"/>
      <c r="D205" s="208" t="s">
        <v>74</v>
      </c>
      <c r="E205" s="209" t="s">
        <v>287</v>
      </c>
      <c r="F205" s="209" t="s">
        <v>288</v>
      </c>
      <c r="G205" s="207"/>
      <c r="H205" s="207"/>
      <c r="I205" s="210"/>
      <c r="J205" s="211">
        <f>BK205</f>
        <v>0</v>
      </c>
      <c r="K205" s="207"/>
      <c r="L205" s="212"/>
      <c r="M205" s="213"/>
      <c r="N205" s="214"/>
      <c r="O205" s="214"/>
      <c r="P205" s="215">
        <f>P206+P214+P218+P235+P245+P267+P273+P282+P298+P304+P315+P318</f>
        <v>0</v>
      </c>
      <c r="Q205" s="214"/>
      <c r="R205" s="215">
        <f>R206+R214+R218+R235+R245+R267+R273+R282+R298+R304+R315+R318</f>
        <v>1.24559497</v>
      </c>
      <c r="S205" s="214"/>
      <c r="T205" s="216">
        <f>T206+T214+T218+T235+T245+T267+T273+T282+T298+T304+T315+T318</f>
        <v>0</v>
      </c>
      <c r="AR205" s="217" t="s">
        <v>144</v>
      </c>
      <c r="AT205" s="218" t="s">
        <v>74</v>
      </c>
      <c r="AU205" s="218" t="s">
        <v>75</v>
      </c>
      <c r="AY205" s="217" t="s">
        <v>135</v>
      </c>
      <c r="BK205" s="219">
        <f>BK206+BK214+BK218+BK235+BK245+BK267+BK273+BK282+BK298+BK304+BK315+BK318</f>
        <v>0</v>
      </c>
    </row>
    <row r="206" s="11" customFormat="1" ht="22.8" customHeight="1">
      <c r="B206" s="206"/>
      <c r="C206" s="207"/>
      <c r="D206" s="208" t="s">
        <v>74</v>
      </c>
      <c r="E206" s="220" t="s">
        <v>289</v>
      </c>
      <c r="F206" s="220" t="s">
        <v>290</v>
      </c>
      <c r="G206" s="207"/>
      <c r="H206" s="207"/>
      <c r="I206" s="210"/>
      <c r="J206" s="221">
        <f>BK206</f>
        <v>0</v>
      </c>
      <c r="K206" s="207"/>
      <c r="L206" s="212"/>
      <c r="M206" s="213"/>
      <c r="N206" s="214"/>
      <c r="O206" s="214"/>
      <c r="P206" s="215">
        <f>SUM(P207:P213)</f>
        <v>0</v>
      </c>
      <c r="Q206" s="214"/>
      <c r="R206" s="215">
        <f>SUM(R207:R213)</f>
        <v>0.064016160000000003</v>
      </c>
      <c r="S206" s="214"/>
      <c r="T206" s="216">
        <f>SUM(T207:T213)</f>
        <v>0</v>
      </c>
      <c r="AR206" s="217" t="s">
        <v>144</v>
      </c>
      <c r="AT206" s="218" t="s">
        <v>74</v>
      </c>
      <c r="AU206" s="218" t="s">
        <v>83</v>
      </c>
      <c r="AY206" s="217" t="s">
        <v>135</v>
      </c>
      <c r="BK206" s="219">
        <f>SUM(BK207:BK213)</f>
        <v>0</v>
      </c>
    </row>
    <row r="207" s="1" customFormat="1" ht="24" customHeight="1">
      <c r="B207" s="36"/>
      <c r="C207" s="222" t="s">
        <v>343</v>
      </c>
      <c r="D207" s="222" t="s">
        <v>138</v>
      </c>
      <c r="E207" s="223" t="s">
        <v>292</v>
      </c>
      <c r="F207" s="224" t="s">
        <v>293</v>
      </c>
      <c r="G207" s="225" t="s">
        <v>141</v>
      </c>
      <c r="H207" s="226">
        <v>10.868</v>
      </c>
      <c r="I207" s="227"/>
      <c r="J207" s="226">
        <f>ROUND(I207*H207,3)</f>
        <v>0</v>
      </c>
      <c r="K207" s="224" t="s">
        <v>294</v>
      </c>
      <c r="L207" s="41"/>
      <c r="M207" s="228" t="s">
        <v>1</v>
      </c>
      <c r="N207" s="229" t="s">
        <v>41</v>
      </c>
      <c r="O207" s="84"/>
      <c r="P207" s="230">
        <f>O207*H207</f>
        <v>0</v>
      </c>
      <c r="Q207" s="230">
        <v>0.0045199999999999997</v>
      </c>
      <c r="R207" s="230">
        <f>Q207*H207</f>
        <v>0.049123359999999998</v>
      </c>
      <c r="S207" s="230">
        <v>0</v>
      </c>
      <c r="T207" s="231">
        <f>S207*H207</f>
        <v>0</v>
      </c>
      <c r="AR207" s="232" t="s">
        <v>192</v>
      </c>
      <c r="AT207" s="232" t="s">
        <v>138</v>
      </c>
      <c r="AU207" s="232" t="s">
        <v>144</v>
      </c>
      <c r="AY207" s="15" t="s">
        <v>135</v>
      </c>
      <c r="BE207" s="233">
        <f>IF(N207="základná",J207,0)</f>
        <v>0</v>
      </c>
      <c r="BF207" s="233">
        <f>IF(N207="znížená",J207,0)</f>
        <v>0</v>
      </c>
      <c r="BG207" s="233">
        <f>IF(N207="zákl. prenesená",J207,0)</f>
        <v>0</v>
      </c>
      <c r="BH207" s="233">
        <f>IF(N207="zníž. prenesená",J207,0)</f>
        <v>0</v>
      </c>
      <c r="BI207" s="233">
        <f>IF(N207="nulová",J207,0)</f>
        <v>0</v>
      </c>
      <c r="BJ207" s="15" t="s">
        <v>144</v>
      </c>
      <c r="BK207" s="234">
        <f>ROUND(I207*H207,3)</f>
        <v>0</v>
      </c>
      <c r="BL207" s="15" t="s">
        <v>192</v>
      </c>
      <c r="BM207" s="232" t="s">
        <v>295</v>
      </c>
    </row>
    <row r="208" s="12" customFormat="1">
      <c r="B208" s="235"/>
      <c r="C208" s="236"/>
      <c r="D208" s="237" t="s">
        <v>146</v>
      </c>
      <c r="E208" s="238" t="s">
        <v>1</v>
      </c>
      <c r="F208" s="239" t="s">
        <v>789</v>
      </c>
      <c r="G208" s="236"/>
      <c r="H208" s="240">
        <v>10.868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146</v>
      </c>
      <c r="AU208" s="246" t="s">
        <v>144</v>
      </c>
      <c r="AV208" s="12" t="s">
        <v>144</v>
      </c>
      <c r="AW208" s="12" t="s">
        <v>30</v>
      </c>
      <c r="AX208" s="12" t="s">
        <v>83</v>
      </c>
      <c r="AY208" s="246" t="s">
        <v>135</v>
      </c>
    </row>
    <row r="209" s="1" customFormat="1" ht="24" customHeight="1">
      <c r="B209" s="36"/>
      <c r="C209" s="222" t="s">
        <v>347</v>
      </c>
      <c r="D209" s="222" t="s">
        <v>138</v>
      </c>
      <c r="E209" s="223" t="s">
        <v>297</v>
      </c>
      <c r="F209" s="224" t="s">
        <v>298</v>
      </c>
      <c r="G209" s="225" t="s">
        <v>141</v>
      </c>
      <c r="H209" s="226">
        <v>2.6400000000000001</v>
      </c>
      <c r="I209" s="227"/>
      <c r="J209" s="226">
        <f>ROUND(I209*H209,3)</f>
        <v>0</v>
      </c>
      <c r="K209" s="224" t="s">
        <v>294</v>
      </c>
      <c r="L209" s="41"/>
      <c r="M209" s="228" t="s">
        <v>1</v>
      </c>
      <c r="N209" s="229" t="s">
        <v>41</v>
      </c>
      <c r="O209" s="84"/>
      <c r="P209" s="230">
        <f>O209*H209</f>
        <v>0</v>
      </c>
      <c r="Q209" s="230">
        <v>0.0045199999999999997</v>
      </c>
      <c r="R209" s="230">
        <f>Q209*H209</f>
        <v>0.0119328</v>
      </c>
      <c r="S209" s="230">
        <v>0</v>
      </c>
      <c r="T209" s="231">
        <f>S209*H209</f>
        <v>0</v>
      </c>
      <c r="AR209" s="232" t="s">
        <v>192</v>
      </c>
      <c r="AT209" s="232" t="s">
        <v>138</v>
      </c>
      <c r="AU209" s="232" t="s">
        <v>144</v>
      </c>
      <c r="AY209" s="15" t="s">
        <v>135</v>
      </c>
      <c r="BE209" s="233">
        <f>IF(N209="základná",J209,0)</f>
        <v>0</v>
      </c>
      <c r="BF209" s="233">
        <f>IF(N209="znížená",J209,0)</f>
        <v>0</v>
      </c>
      <c r="BG209" s="233">
        <f>IF(N209="zákl. prenesená",J209,0)</f>
        <v>0</v>
      </c>
      <c r="BH209" s="233">
        <f>IF(N209="zníž. prenesená",J209,0)</f>
        <v>0</v>
      </c>
      <c r="BI209" s="233">
        <f>IF(N209="nulová",J209,0)</f>
        <v>0</v>
      </c>
      <c r="BJ209" s="15" t="s">
        <v>144</v>
      </c>
      <c r="BK209" s="234">
        <f>ROUND(I209*H209,3)</f>
        <v>0</v>
      </c>
      <c r="BL209" s="15" t="s">
        <v>192</v>
      </c>
      <c r="BM209" s="232" t="s">
        <v>299</v>
      </c>
    </row>
    <row r="210" s="12" customFormat="1">
      <c r="B210" s="235"/>
      <c r="C210" s="236"/>
      <c r="D210" s="237" t="s">
        <v>146</v>
      </c>
      <c r="E210" s="238" t="s">
        <v>1</v>
      </c>
      <c r="F210" s="239" t="s">
        <v>836</v>
      </c>
      <c r="G210" s="236"/>
      <c r="H210" s="240">
        <v>2.6400000000000001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AT210" s="246" t="s">
        <v>146</v>
      </c>
      <c r="AU210" s="246" t="s">
        <v>144</v>
      </c>
      <c r="AV210" s="12" t="s">
        <v>144</v>
      </c>
      <c r="AW210" s="12" t="s">
        <v>30</v>
      </c>
      <c r="AX210" s="12" t="s">
        <v>83</v>
      </c>
      <c r="AY210" s="246" t="s">
        <v>135</v>
      </c>
    </row>
    <row r="211" s="1" customFormat="1" ht="24" customHeight="1">
      <c r="B211" s="36"/>
      <c r="C211" s="222" t="s">
        <v>351</v>
      </c>
      <c r="D211" s="222" t="s">
        <v>138</v>
      </c>
      <c r="E211" s="223" t="s">
        <v>302</v>
      </c>
      <c r="F211" s="224" t="s">
        <v>303</v>
      </c>
      <c r="G211" s="225" t="s">
        <v>141</v>
      </c>
      <c r="H211" s="226">
        <v>14.800000000000001</v>
      </c>
      <c r="I211" s="227"/>
      <c r="J211" s="226">
        <f>ROUND(I211*H211,3)</f>
        <v>0</v>
      </c>
      <c r="K211" s="224" t="s">
        <v>1</v>
      </c>
      <c r="L211" s="41"/>
      <c r="M211" s="228" t="s">
        <v>1</v>
      </c>
      <c r="N211" s="229" t="s">
        <v>41</v>
      </c>
      <c r="O211" s="84"/>
      <c r="P211" s="230">
        <f>O211*H211</f>
        <v>0</v>
      </c>
      <c r="Q211" s="230">
        <v>0.00020000000000000001</v>
      </c>
      <c r="R211" s="230">
        <f>Q211*H211</f>
        <v>0.0029600000000000004</v>
      </c>
      <c r="S211" s="230">
        <v>0</v>
      </c>
      <c r="T211" s="231">
        <f>S211*H211</f>
        <v>0</v>
      </c>
      <c r="AR211" s="232" t="s">
        <v>192</v>
      </c>
      <c r="AT211" s="232" t="s">
        <v>138</v>
      </c>
      <c r="AU211" s="232" t="s">
        <v>144</v>
      </c>
      <c r="AY211" s="15" t="s">
        <v>135</v>
      </c>
      <c r="BE211" s="233">
        <f>IF(N211="základná",J211,0)</f>
        <v>0</v>
      </c>
      <c r="BF211" s="233">
        <f>IF(N211="znížená",J211,0)</f>
        <v>0</v>
      </c>
      <c r="BG211" s="233">
        <f>IF(N211="zákl. prenesená",J211,0)</f>
        <v>0</v>
      </c>
      <c r="BH211" s="233">
        <f>IF(N211="zníž. prenesená",J211,0)</f>
        <v>0</v>
      </c>
      <c r="BI211" s="233">
        <f>IF(N211="nulová",J211,0)</f>
        <v>0</v>
      </c>
      <c r="BJ211" s="15" t="s">
        <v>144</v>
      </c>
      <c r="BK211" s="234">
        <f>ROUND(I211*H211,3)</f>
        <v>0</v>
      </c>
      <c r="BL211" s="15" t="s">
        <v>192</v>
      </c>
      <c r="BM211" s="232" t="s">
        <v>304</v>
      </c>
    </row>
    <row r="212" s="12" customFormat="1">
      <c r="B212" s="235"/>
      <c r="C212" s="236"/>
      <c r="D212" s="237" t="s">
        <v>146</v>
      </c>
      <c r="E212" s="238" t="s">
        <v>1</v>
      </c>
      <c r="F212" s="239" t="s">
        <v>837</v>
      </c>
      <c r="G212" s="236"/>
      <c r="H212" s="240">
        <v>14.800000000000001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146</v>
      </c>
      <c r="AU212" s="246" t="s">
        <v>144</v>
      </c>
      <c r="AV212" s="12" t="s">
        <v>144</v>
      </c>
      <c r="AW212" s="12" t="s">
        <v>30</v>
      </c>
      <c r="AX212" s="12" t="s">
        <v>83</v>
      </c>
      <c r="AY212" s="246" t="s">
        <v>135</v>
      </c>
    </row>
    <row r="213" s="1" customFormat="1" ht="24" customHeight="1">
      <c r="B213" s="36"/>
      <c r="C213" s="222" t="s">
        <v>355</v>
      </c>
      <c r="D213" s="222" t="s">
        <v>138</v>
      </c>
      <c r="E213" s="223" t="s">
        <v>307</v>
      </c>
      <c r="F213" s="224" t="s">
        <v>308</v>
      </c>
      <c r="G213" s="225" t="s">
        <v>259</v>
      </c>
      <c r="H213" s="226">
        <v>0.064000000000000001</v>
      </c>
      <c r="I213" s="227"/>
      <c r="J213" s="226">
        <f>ROUND(I213*H213,3)</f>
        <v>0</v>
      </c>
      <c r="K213" s="224" t="s">
        <v>142</v>
      </c>
      <c r="L213" s="41"/>
      <c r="M213" s="228" t="s">
        <v>1</v>
      </c>
      <c r="N213" s="229" t="s">
        <v>41</v>
      </c>
      <c r="O213" s="84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AR213" s="232" t="s">
        <v>192</v>
      </c>
      <c r="AT213" s="232" t="s">
        <v>138</v>
      </c>
      <c r="AU213" s="232" t="s">
        <v>144</v>
      </c>
      <c r="AY213" s="15" t="s">
        <v>135</v>
      </c>
      <c r="BE213" s="233">
        <f>IF(N213="základná",J213,0)</f>
        <v>0</v>
      </c>
      <c r="BF213" s="233">
        <f>IF(N213="znížená",J213,0)</f>
        <v>0</v>
      </c>
      <c r="BG213" s="233">
        <f>IF(N213="zákl. prenesená",J213,0)</f>
        <v>0</v>
      </c>
      <c r="BH213" s="233">
        <f>IF(N213="zníž. prenesená",J213,0)</f>
        <v>0</v>
      </c>
      <c r="BI213" s="233">
        <f>IF(N213="nulová",J213,0)</f>
        <v>0</v>
      </c>
      <c r="BJ213" s="15" t="s">
        <v>144</v>
      </c>
      <c r="BK213" s="234">
        <f>ROUND(I213*H213,3)</f>
        <v>0</v>
      </c>
      <c r="BL213" s="15" t="s">
        <v>192</v>
      </c>
      <c r="BM213" s="232" t="s">
        <v>309</v>
      </c>
    </row>
    <row r="214" s="11" customFormat="1" ht="22.8" customHeight="1">
      <c r="B214" s="206"/>
      <c r="C214" s="207"/>
      <c r="D214" s="208" t="s">
        <v>74</v>
      </c>
      <c r="E214" s="220" t="s">
        <v>310</v>
      </c>
      <c r="F214" s="220" t="s">
        <v>311</v>
      </c>
      <c r="G214" s="207"/>
      <c r="H214" s="207"/>
      <c r="I214" s="210"/>
      <c r="J214" s="221">
        <f>BK214</f>
        <v>0</v>
      </c>
      <c r="K214" s="207"/>
      <c r="L214" s="212"/>
      <c r="M214" s="213"/>
      <c r="N214" s="214"/>
      <c r="O214" s="214"/>
      <c r="P214" s="215">
        <f>SUM(P215:P217)</f>
        <v>0</v>
      </c>
      <c r="Q214" s="214"/>
      <c r="R214" s="215">
        <f>SUM(R215:R217)</f>
        <v>0.001</v>
      </c>
      <c r="S214" s="214"/>
      <c r="T214" s="216">
        <f>SUM(T215:T217)</f>
        <v>0</v>
      </c>
      <c r="AR214" s="217" t="s">
        <v>144</v>
      </c>
      <c r="AT214" s="218" t="s">
        <v>74</v>
      </c>
      <c r="AU214" s="218" t="s">
        <v>83</v>
      </c>
      <c r="AY214" s="217" t="s">
        <v>135</v>
      </c>
      <c r="BK214" s="219">
        <f>SUM(BK215:BK217)</f>
        <v>0</v>
      </c>
    </row>
    <row r="215" s="1" customFormat="1" ht="24" customHeight="1">
      <c r="B215" s="36"/>
      <c r="C215" s="222" t="s">
        <v>359</v>
      </c>
      <c r="D215" s="222" t="s">
        <v>138</v>
      </c>
      <c r="E215" s="223" t="s">
        <v>313</v>
      </c>
      <c r="F215" s="224" t="s">
        <v>314</v>
      </c>
      <c r="G215" s="225" t="s">
        <v>152</v>
      </c>
      <c r="H215" s="226">
        <v>10</v>
      </c>
      <c r="I215" s="227"/>
      <c r="J215" s="226">
        <f>ROUND(I215*H215,3)</f>
        <v>0</v>
      </c>
      <c r="K215" s="224" t="s">
        <v>1</v>
      </c>
      <c r="L215" s="41"/>
      <c r="M215" s="228" t="s">
        <v>1</v>
      </c>
      <c r="N215" s="229" t="s">
        <v>41</v>
      </c>
      <c r="O215" s="84"/>
      <c r="P215" s="230">
        <f>O215*H215</f>
        <v>0</v>
      </c>
      <c r="Q215" s="230">
        <v>2.0000000000000002E-05</v>
      </c>
      <c r="R215" s="230">
        <f>Q215*H215</f>
        <v>0.00020000000000000001</v>
      </c>
      <c r="S215" s="230">
        <v>0</v>
      </c>
      <c r="T215" s="231">
        <f>S215*H215</f>
        <v>0</v>
      </c>
      <c r="AR215" s="232" t="s">
        <v>192</v>
      </c>
      <c r="AT215" s="232" t="s">
        <v>138</v>
      </c>
      <c r="AU215" s="232" t="s">
        <v>144</v>
      </c>
      <c r="AY215" s="15" t="s">
        <v>135</v>
      </c>
      <c r="BE215" s="233">
        <f>IF(N215="základná",J215,0)</f>
        <v>0</v>
      </c>
      <c r="BF215" s="233">
        <f>IF(N215="znížená",J215,0)</f>
        <v>0</v>
      </c>
      <c r="BG215" s="233">
        <f>IF(N215="zákl. prenesená",J215,0)</f>
        <v>0</v>
      </c>
      <c r="BH215" s="233">
        <f>IF(N215="zníž. prenesená",J215,0)</f>
        <v>0</v>
      </c>
      <c r="BI215" s="233">
        <f>IF(N215="nulová",J215,0)</f>
        <v>0</v>
      </c>
      <c r="BJ215" s="15" t="s">
        <v>144</v>
      </c>
      <c r="BK215" s="234">
        <f>ROUND(I215*H215,3)</f>
        <v>0</v>
      </c>
      <c r="BL215" s="15" t="s">
        <v>192</v>
      </c>
      <c r="BM215" s="232" t="s">
        <v>315</v>
      </c>
    </row>
    <row r="216" s="1" customFormat="1" ht="24" customHeight="1">
      <c r="B216" s="36"/>
      <c r="C216" s="247" t="s">
        <v>363</v>
      </c>
      <c r="D216" s="247" t="s">
        <v>184</v>
      </c>
      <c r="E216" s="248" t="s">
        <v>317</v>
      </c>
      <c r="F216" s="249" t="s">
        <v>318</v>
      </c>
      <c r="G216" s="250" t="s">
        <v>152</v>
      </c>
      <c r="H216" s="251">
        <v>10</v>
      </c>
      <c r="I216" s="252"/>
      <c r="J216" s="251">
        <f>ROUND(I216*H216,3)</f>
        <v>0</v>
      </c>
      <c r="K216" s="249" t="s">
        <v>142</v>
      </c>
      <c r="L216" s="253"/>
      <c r="M216" s="254" t="s">
        <v>1</v>
      </c>
      <c r="N216" s="255" t="s">
        <v>41</v>
      </c>
      <c r="O216" s="84"/>
      <c r="P216" s="230">
        <f>O216*H216</f>
        <v>0</v>
      </c>
      <c r="Q216" s="230">
        <v>8.0000000000000007E-05</v>
      </c>
      <c r="R216" s="230">
        <f>Q216*H216</f>
        <v>0.00080000000000000004</v>
      </c>
      <c r="S216" s="230">
        <v>0</v>
      </c>
      <c r="T216" s="231">
        <f>S216*H216</f>
        <v>0</v>
      </c>
      <c r="AR216" s="232" t="s">
        <v>283</v>
      </c>
      <c r="AT216" s="232" t="s">
        <v>184</v>
      </c>
      <c r="AU216" s="232" t="s">
        <v>144</v>
      </c>
      <c r="AY216" s="15" t="s">
        <v>135</v>
      </c>
      <c r="BE216" s="233">
        <f>IF(N216="základná",J216,0)</f>
        <v>0</v>
      </c>
      <c r="BF216" s="233">
        <f>IF(N216="znížená",J216,0)</f>
        <v>0</v>
      </c>
      <c r="BG216" s="233">
        <f>IF(N216="zákl. prenesená",J216,0)</f>
        <v>0</v>
      </c>
      <c r="BH216" s="233">
        <f>IF(N216="zníž. prenesená",J216,0)</f>
        <v>0</v>
      </c>
      <c r="BI216" s="233">
        <f>IF(N216="nulová",J216,0)</f>
        <v>0</v>
      </c>
      <c r="BJ216" s="15" t="s">
        <v>144</v>
      </c>
      <c r="BK216" s="234">
        <f>ROUND(I216*H216,3)</f>
        <v>0</v>
      </c>
      <c r="BL216" s="15" t="s">
        <v>192</v>
      </c>
      <c r="BM216" s="232" t="s">
        <v>319</v>
      </c>
    </row>
    <row r="217" s="1" customFormat="1" ht="24" customHeight="1">
      <c r="B217" s="36"/>
      <c r="C217" s="222" t="s">
        <v>367</v>
      </c>
      <c r="D217" s="222" t="s">
        <v>138</v>
      </c>
      <c r="E217" s="223" t="s">
        <v>321</v>
      </c>
      <c r="F217" s="224" t="s">
        <v>322</v>
      </c>
      <c r="G217" s="225" t="s">
        <v>259</v>
      </c>
      <c r="H217" s="226">
        <v>0.001</v>
      </c>
      <c r="I217" s="227"/>
      <c r="J217" s="226">
        <f>ROUND(I217*H217,3)</f>
        <v>0</v>
      </c>
      <c r="K217" s="224" t="s">
        <v>142</v>
      </c>
      <c r="L217" s="41"/>
      <c r="M217" s="228" t="s">
        <v>1</v>
      </c>
      <c r="N217" s="229" t="s">
        <v>41</v>
      </c>
      <c r="O217" s="84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32" t="s">
        <v>192</v>
      </c>
      <c r="AT217" s="232" t="s">
        <v>138</v>
      </c>
      <c r="AU217" s="232" t="s">
        <v>144</v>
      </c>
      <c r="AY217" s="15" t="s">
        <v>135</v>
      </c>
      <c r="BE217" s="233">
        <f>IF(N217="základná",J217,0)</f>
        <v>0</v>
      </c>
      <c r="BF217" s="233">
        <f>IF(N217="znížená",J217,0)</f>
        <v>0</v>
      </c>
      <c r="BG217" s="233">
        <f>IF(N217="zákl. prenesená",J217,0)</f>
        <v>0</v>
      </c>
      <c r="BH217" s="233">
        <f>IF(N217="zníž. prenesená",J217,0)</f>
        <v>0</v>
      </c>
      <c r="BI217" s="233">
        <f>IF(N217="nulová",J217,0)</f>
        <v>0</v>
      </c>
      <c r="BJ217" s="15" t="s">
        <v>144</v>
      </c>
      <c r="BK217" s="234">
        <f>ROUND(I217*H217,3)</f>
        <v>0</v>
      </c>
      <c r="BL217" s="15" t="s">
        <v>192</v>
      </c>
      <c r="BM217" s="232" t="s">
        <v>323</v>
      </c>
    </row>
    <row r="218" s="11" customFormat="1" ht="22.8" customHeight="1">
      <c r="B218" s="206"/>
      <c r="C218" s="207"/>
      <c r="D218" s="208" t="s">
        <v>74</v>
      </c>
      <c r="E218" s="220" t="s">
        <v>324</v>
      </c>
      <c r="F218" s="220" t="s">
        <v>325</v>
      </c>
      <c r="G218" s="207"/>
      <c r="H218" s="207"/>
      <c r="I218" s="210"/>
      <c r="J218" s="221">
        <f>BK218</f>
        <v>0</v>
      </c>
      <c r="K218" s="207"/>
      <c r="L218" s="212"/>
      <c r="M218" s="213"/>
      <c r="N218" s="214"/>
      <c r="O218" s="214"/>
      <c r="P218" s="215">
        <f>SUM(P219:P234)</f>
        <v>0</v>
      </c>
      <c r="Q218" s="214"/>
      <c r="R218" s="215">
        <f>SUM(R219:R234)</f>
        <v>0.023475000000000003</v>
      </c>
      <c r="S218" s="214"/>
      <c r="T218" s="216">
        <f>SUM(T219:T234)</f>
        <v>0</v>
      </c>
      <c r="AR218" s="217" t="s">
        <v>144</v>
      </c>
      <c r="AT218" s="218" t="s">
        <v>74</v>
      </c>
      <c r="AU218" s="218" t="s">
        <v>83</v>
      </c>
      <c r="AY218" s="217" t="s">
        <v>135</v>
      </c>
      <c r="BK218" s="219">
        <f>SUM(BK219:BK234)</f>
        <v>0</v>
      </c>
    </row>
    <row r="219" s="1" customFormat="1" ht="24" customHeight="1">
      <c r="B219" s="36"/>
      <c r="C219" s="222" t="s">
        <v>371</v>
      </c>
      <c r="D219" s="222" t="s">
        <v>138</v>
      </c>
      <c r="E219" s="223" t="s">
        <v>327</v>
      </c>
      <c r="F219" s="224" t="s">
        <v>328</v>
      </c>
      <c r="G219" s="225" t="s">
        <v>329</v>
      </c>
      <c r="H219" s="226">
        <v>1</v>
      </c>
      <c r="I219" s="227"/>
      <c r="J219" s="226">
        <f>ROUND(I219*H219,3)</f>
        <v>0</v>
      </c>
      <c r="K219" s="224" t="s">
        <v>1</v>
      </c>
      <c r="L219" s="41"/>
      <c r="M219" s="228" t="s">
        <v>1</v>
      </c>
      <c r="N219" s="229" t="s">
        <v>41</v>
      </c>
      <c r="O219" s="84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32" t="s">
        <v>192</v>
      </c>
      <c r="AT219" s="232" t="s">
        <v>138</v>
      </c>
      <c r="AU219" s="232" t="s">
        <v>144</v>
      </c>
      <c r="AY219" s="15" t="s">
        <v>135</v>
      </c>
      <c r="BE219" s="233">
        <f>IF(N219="základná",J219,0)</f>
        <v>0</v>
      </c>
      <c r="BF219" s="233">
        <f>IF(N219="znížená",J219,0)</f>
        <v>0</v>
      </c>
      <c r="BG219" s="233">
        <f>IF(N219="zákl. prenesená",J219,0)</f>
        <v>0</v>
      </c>
      <c r="BH219" s="233">
        <f>IF(N219="zníž. prenesená",J219,0)</f>
        <v>0</v>
      </c>
      <c r="BI219" s="233">
        <f>IF(N219="nulová",J219,0)</f>
        <v>0</v>
      </c>
      <c r="BJ219" s="15" t="s">
        <v>144</v>
      </c>
      <c r="BK219" s="234">
        <f>ROUND(I219*H219,3)</f>
        <v>0</v>
      </c>
      <c r="BL219" s="15" t="s">
        <v>192</v>
      </c>
      <c r="BM219" s="232" t="s">
        <v>330</v>
      </c>
    </row>
    <row r="220" s="1" customFormat="1" ht="24" customHeight="1">
      <c r="B220" s="36"/>
      <c r="C220" s="222" t="s">
        <v>375</v>
      </c>
      <c r="D220" s="222" t="s">
        <v>138</v>
      </c>
      <c r="E220" s="223" t="s">
        <v>332</v>
      </c>
      <c r="F220" s="224" t="s">
        <v>333</v>
      </c>
      <c r="G220" s="225" t="s">
        <v>181</v>
      </c>
      <c r="H220" s="226">
        <v>2</v>
      </c>
      <c r="I220" s="227"/>
      <c r="J220" s="226">
        <f>ROUND(I220*H220,3)</f>
        <v>0</v>
      </c>
      <c r="K220" s="224" t="s">
        <v>142</v>
      </c>
      <c r="L220" s="41"/>
      <c r="M220" s="228" t="s">
        <v>1</v>
      </c>
      <c r="N220" s="229" t="s">
        <v>41</v>
      </c>
      <c r="O220" s="84"/>
      <c r="P220" s="230">
        <f>O220*H220</f>
        <v>0</v>
      </c>
      <c r="Q220" s="230">
        <v>0.0010200000000000001</v>
      </c>
      <c r="R220" s="230">
        <f>Q220*H220</f>
        <v>0.0020400000000000001</v>
      </c>
      <c r="S220" s="230">
        <v>0</v>
      </c>
      <c r="T220" s="231">
        <f>S220*H220</f>
        <v>0</v>
      </c>
      <c r="AR220" s="232" t="s">
        <v>192</v>
      </c>
      <c r="AT220" s="232" t="s">
        <v>138</v>
      </c>
      <c r="AU220" s="232" t="s">
        <v>144</v>
      </c>
      <c r="AY220" s="15" t="s">
        <v>135</v>
      </c>
      <c r="BE220" s="233">
        <f>IF(N220="základná",J220,0)</f>
        <v>0</v>
      </c>
      <c r="BF220" s="233">
        <f>IF(N220="znížená",J220,0)</f>
        <v>0</v>
      </c>
      <c r="BG220" s="233">
        <f>IF(N220="zákl. prenesená",J220,0)</f>
        <v>0</v>
      </c>
      <c r="BH220" s="233">
        <f>IF(N220="zníž. prenesená",J220,0)</f>
        <v>0</v>
      </c>
      <c r="BI220" s="233">
        <f>IF(N220="nulová",J220,0)</f>
        <v>0</v>
      </c>
      <c r="BJ220" s="15" t="s">
        <v>144</v>
      </c>
      <c r="BK220" s="234">
        <f>ROUND(I220*H220,3)</f>
        <v>0</v>
      </c>
      <c r="BL220" s="15" t="s">
        <v>192</v>
      </c>
      <c r="BM220" s="232" t="s">
        <v>334</v>
      </c>
    </row>
    <row r="221" s="1" customFormat="1" ht="24" customHeight="1">
      <c r="B221" s="36"/>
      <c r="C221" s="222" t="s">
        <v>379</v>
      </c>
      <c r="D221" s="222" t="s">
        <v>138</v>
      </c>
      <c r="E221" s="223" t="s">
        <v>336</v>
      </c>
      <c r="F221" s="224" t="s">
        <v>337</v>
      </c>
      <c r="G221" s="225" t="s">
        <v>181</v>
      </c>
      <c r="H221" s="226">
        <v>2</v>
      </c>
      <c r="I221" s="227"/>
      <c r="J221" s="226">
        <f>ROUND(I221*H221,3)</f>
        <v>0</v>
      </c>
      <c r="K221" s="224" t="s">
        <v>142</v>
      </c>
      <c r="L221" s="41"/>
      <c r="M221" s="228" t="s">
        <v>1</v>
      </c>
      <c r="N221" s="229" t="s">
        <v>41</v>
      </c>
      <c r="O221" s="84"/>
      <c r="P221" s="230">
        <f>O221*H221</f>
        <v>0</v>
      </c>
      <c r="Q221" s="230">
        <v>0.0014300000000000001</v>
      </c>
      <c r="R221" s="230">
        <f>Q221*H221</f>
        <v>0.0028600000000000001</v>
      </c>
      <c r="S221" s="230">
        <v>0</v>
      </c>
      <c r="T221" s="231">
        <f>S221*H221</f>
        <v>0</v>
      </c>
      <c r="AR221" s="232" t="s">
        <v>192</v>
      </c>
      <c r="AT221" s="232" t="s">
        <v>138</v>
      </c>
      <c r="AU221" s="232" t="s">
        <v>144</v>
      </c>
      <c r="AY221" s="15" t="s">
        <v>135</v>
      </c>
      <c r="BE221" s="233">
        <f>IF(N221="základná",J221,0)</f>
        <v>0</v>
      </c>
      <c r="BF221" s="233">
        <f>IF(N221="znížená",J221,0)</f>
        <v>0</v>
      </c>
      <c r="BG221" s="233">
        <f>IF(N221="zákl. prenesená",J221,0)</f>
        <v>0</v>
      </c>
      <c r="BH221" s="233">
        <f>IF(N221="zníž. prenesená",J221,0)</f>
        <v>0</v>
      </c>
      <c r="BI221" s="233">
        <f>IF(N221="nulová",J221,0)</f>
        <v>0</v>
      </c>
      <c r="BJ221" s="15" t="s">
        <v>144</v>
      </c>
      <c r="BK221" s="234">
        <f>ROUND(I221*H221,3)</f>
        <v>0</v>
      </c>
      <c r="BL221" s="15" t="s">
        <v>192</v>
      </c>
      <c r="BM221" s="232" t="s">
        <v>338</v>
      </c>
    </row>
    <row r="222" s="1" customFormat="1" ht="16.5" customHeight="1">
      <c r="B222" s="36"/>
      <c r="C222" s="222" t="s">
        <v>384</v>
      </c>
      <c r="D222" s="222" t="s">
        <v>138</v>
      </c>
      <c r="E222" s="223" t="s">
        <v>340</v>
      </c>
      <c r="F222" s="224" t="s">
        <v>341</v>
      </c>
      <c r="G222" s="225" t="s">
        <v>152</v>
      </c>
      <c r="H222" s="226">
        <v>3.5</v>
      </c>
      <c r="I222" s="227"/>
      <c r="J222" s="226">
        <f>ROUND(I222*H222,3)</f>
        <v>0</v>
      </c>
      <c r="K222" s="224" t="s">
        <v>142</v>
      </c>
      <c r="L222" s="41"/>
      <c r="M222" s="228" t="s">
        <v>1</v>
      </c>
      <c r="N222" s="229" t="s">
        <v>41</v>
      </c>
      <c r="O222" s="84"/>
      <c r="P222" s="230">
        <f>O222*H222</f>
        <v>0</v>
      </c>
      <c r="Q222" s="230">
        <v>0.0011100000000000001</v>
      </c>
      <c r="R222" s="230">
        <f>Q222*H222</f>
        <v>0.0038850000000000004</v>
      </c>
      <c r="S222" s="230">
        <v>0</v>
      </c>
      <c r="T222" s="231">
        <f>S222*H222</f>
        <v>0</v>
      </c>
      <c r="AR222" s="232" t="s">
        <v>192</v>
      </c>
      <c r="AT222" s="232" t="s">
        <v>138</v>
      </c>
      <c r="AU222" s="232" t="s">
        <v>144</v>
      </c>
      <c r="AY222" s="15" t="s">
        <v>135</v>
      </c>
      <c r="BE222" s="233">
        <f>IF(N222="základná",J222,0)</f>
        <v>0</v>
      </c>
      <c r="BF222" s="233">
        <f>IF(N222="znížená",J222,0)</f>
        <v>0</v>
      </c>
      <c r="BG222" s="233">
        <f>IF(N222="zákl. prenesená",J222,0)</f>
        <v>0</v>
      </c>
      <c r="BH222" s="233">
        <f>IF(N222="zníž. prenesená",J222,0)</f>
        <v>0</v>
      </c>
      <c r="BI222" s="233">
        <f>IF(N222="nulová",J222,0)</f>
        <v>0</v>
      </c>
      <c r="BJ222" s="15" t="s">
        <v>144</v>
      </c>
      <c r="BK222" s="234">
        <f>ROUND(I222*H222,3)</f>
        <v>0</v>
      </c>
      <c r="BL222" s="15" t="s">
        <v>192</v>
      </c>
      <c r="BM222" s="232" t="s">
        <v>342</v>
      </c>
    </row>
    <row r="223" s="1" customFormat="1" ht="16.5" customHeight="1">
      <c r="B223" s="36"/>
      <c r="C223" s="222" t="s">
        <v>390</v>
      </c>
      <c r="D223" s="222" t="s">
        <v>138</v>
      </c>
      <c r="E223" s="223" t="s">
        <v>344</v>
      </c>
      <c r="F223" s="224" t="s">
        <v>345</v>
      </c>
      <c r="G223" s="225" t="s">
        <v>152</v>
      </c>
      <c r="H223" s="226">
        <v>3.5</v>
      </c>
      <c r="I223" s="227"/>
      <c r="J223" s="226">
        <f>ROUND(I223*H223,3)</f>
        <v>0</v>
      </c>
      <c r="K223" s="224" t="s">
        <v>142</v>
      </c>
      <c r="L223" s="41"/>
      <c r="M223" s="228" t="s">
        <v>1</v>
      </c>
      <c r="N223" s="229" t="s">
        <v>41</v>
      </c>
      <c r="O223" s="84"/>
      <c r="P223" s="230">
        <f>O223*H223</f>
        <v>0</v>
      </c>
      <c r="Q223" s="230">
        <v>0.0020600000000000002</v>
      </c>
      <c r="R223" s="230">
        <f>Q223*H223</f>
        <v>0.0072100000000000011</v>
      </c>
      <c r="S223" s="230">
        <v>0</v>
      </c>
      <c r="T223" s="231">
        <f>S223*H223</f>
        <v>0</v>
      </c>
      <c r="AR223" s="232" t="s">
        <v>192</v>
      </c>
      <c r="AT223" s="232" t="s">
        <v>138</v>
      </c>
      <c r="AU223" s="232" t="s">
        <v>144</v>
      </c>
      <c r="AY223" s="15" t="s">
        <v>135</v>
      </c>
      <c r="BE223" s="233">
        <f>IF(N223="základná",J223,0)</f>
        <v>0</v>
      </c>
      <c r="BF223" s="233">
        <f>IF(N223="znížená",J223,0)</f>
        <v>0</v>
      </c>
      <c r="BG223" s="233">
        <f>IF(N223="zákl. prenesená",J223,0)</f>
        <v>0</v>
      </c>
      <c r="BH223" s="233">
        <f>IF(N223="zníž. prenesená",J223,0)</f>
        <v>0</v>
      </c>
      <c r="BI223" s="233">
        <f>IF(N223="nulová",J223,0)</f>
        <v>0</v>
      </c>
      <c r="BJ223" s="15" t="s">
        <v>144</v>
      </c>
      <c r="BK223" s="234">
        <f>ROUND(I223*H223,3)</f>
        <v>0</v>
      </c>
      <c r="BL223" s="15" t="s">
        <v>192</v>
      </c>
      <c r="BM223" s="232" t="s">
        <v>346</v>
      </c>
    </row>
    <row r="224" s="1" customFormat="1" ht="16.5" customHeight="1">
      <c r="B224" s="36"/>
      <c r="C224" s="222" t="s">
        <v>393</v>
      </c>
      <c r="D224" s="222" t="s">
        <v>138</v>
      </c>
      <c r="E224" s="223" t="s">
        <v>348</v>
      </c>
      <c r="F224" s="224" t="s">
        <v>349</v>
      </c>
      <c r="G224" s="225" t="s">
        <v>152</v>
      </c>
      <c r="H224" s="226">
        <v>1</v>
      </c>
      <c r="I224" s="227"/>
      <c r="J224" s="226">
        <f>ROUND(I224*H224,3)</f>
        <v>0</v>
      </c>
      <c r="K224" s="224" t="s">
        <v>142</v>
      </c>
      <c r="L224" s="41"/>
      <c r="M224" s="228" t="s">
        <v>1</v>
      </c>
      <c r="N224" s="229" t="s">
        <v>41</v>
      </c>
      <c r="O224" s="84"/>
      <c r="P224" s="230">
        <f>O224*H224</f>
        <v>0</v>
      </c>
      <c r="Q224" s="230">
        <v>0.00042999999999999999</v>
      </c>
      <c r="R224" s="230">
        <f>Q224*H224</f>
        <v>0.00042999999999999999</v>
      </c>
      <c r="S224" s="230">
        <v>0</v>
      </c>
      <c r="T224" s="231">
        <f>S224*H224</f>
        <v>0</v>
      </c>
      <c r="AR224" s="232" t="s">
        <v>192</v>
      </c>
      <c r="AT224" s="232" t="s">
        <v>138</v>
      </c>
      <c r="AU224" s="232" t="s">
        <v>144</v>
      </c>
      <c r="AY224" s="15" t="s">
        <v>135</v>
      </c>
      <c r="BE224" s="233">
        <f>IF(N224="základná",J224,0)</f>
        <v>0</v>
      </c>
      <c r="BF224" s="233">
        <f>IF(N224="znížená",J224,0)</f>
        <v>0</v>
      </c>
      <c r="BG224" s="233">
        <f>IF(N224="zákl. prenesená",J224,0)</f>
        <v>0</v>
      </c>
      <c r="BH224" s="233">
        <f>IF(N224="zníž. prenesená",J224,0)</f>
        <v>0</v>
      </c>
      <c r="BI224" s="233">
        <f>IF(N224="nulová",J224,0)</f>
        <v>0</v>
      </c>
      <c r="BJ224" s="15" t="s">
        <v>144</v>
      </c>
      <c r="BK224" s="234">
        <f>ROUND(I224*H224,3)</f>
        <v>0</v>
      </c>
      <c r="BL224" s="15" t="s">
        <v>192</v>
      </c>
      <c r="BM224" s="232" t="s">
        <v>350</v>
      </c>
    </row>
    <row r="225" s="1" customFormat="1" ht="16.5" customHeight="1">
      <c r="B225" s="36"/>
      <c r="C225" s="222" t="s">
        <v>397</v>
      </c>
      <c r="D225" s="222" t="s">
        <v>138</v>
      </c>
      <c r="E225" s="223" t="s">
        <v>352</v>
      </c>
      <c r="F225" s="224" t="s">
        <v>353</v>
      </c>
      <c r="G225" s="225" t="s">
        <v>152</v>
      </c>
      <c r="H225" s="226">
        <v>1</v>
      </c>
      <c r="I225" s="227"/>
      <c r="J225" s="226">
        <f>ROUND(I225*H225,3)</f>
        <v>0</v>
      </c>
      <c r="K225" s="224" t="s">
        <v>142</v>
      </c>
      <c r="L225" s="41"/>
      <c r="M225" s="228" t="s">
        <v>1</v>
      </c>
      <c r="N225" s="229" t="s">
        <v>41</v>
      </c>
      <c r="O225" s="84"/>
      <c r="P225" s="230">
        <f>O225*H225</f>
        <v>0</v>
      </c>
      <c r="Q225" s="230">
        <v>0.00059000000000000003</v>
      </c>
      <c r="R225" s="230">
        <f>Q225*H225</f>
        <v>0.00059000000000000003</v>
      </c>
      <c r="S225" s="230">
        <v>0</v>
      </c>
      <c r="T225" s="231">
        <f>S225*H225</f>
        <v>0</v>
      </c>
      <c r="AR225" s="232" t="s">
        <v>192</v>
      </c>
      <c r="AT225" s="232" t="s">
        <v>138</v>
      </c>
      <c r="AU225" s="232" t="s">
        <v>144</v>
      </c>
      <c r="AY225" s="15" t="s">
        <v>135</v>
      </c>
      <c r="BE225" s="233">
        <f>IF(N225="základná",J225,0)</f>
        <v>0</v>
      </c>
      <c r="BF225" s="233">
        <f>IF(N225="znížená",J225,0)</f>
        <v>0</v>
      </c>
      <c r="BG225" s="233">
        <f>IF(N225="zákl. prenesená",J225,0)</f>
        <v>0</v>
      </c>
      <c r="BH225" s="233">
        <f>IF(N225="zníž. prenesená",J225,0)</f>
        <v>0</v>
      </c>
      <c r="BI225" s="233">
        <f>IF(N225="nulová",J225,0)</f>
        <v>0</v>
      </c>
      <c r="BJ225" s="15" t="s">
        <v>144</v>
      </c>
      <c r="BK225" s="234">
        <f>ROUND(I225*H225,3)</f>
        <v>0</v>
      </c>
      <c r="BL225" s="15" t="s">
        <v>192</v>
      </c>
      <c r="BM225" s="232" t="s">
        <v>354</v>
      </c>
    </row>
    <row r="226" s="1" customFormat="1" ht="24" customHeight="1">
      <c r="B226" s="36"/>
      <c r="C226" s="222" t="s">
        <v>401</v>
      </c>
      <c r="D226" s="222" t="s">
        <v>138</v>
      </c>
      <c r="E226" s="223" t="s">
        <v>356</v>
      </c>
      <c r="F226" s="224" t="s">
        <v>357</v>
      </c>
      <c r="G226" s="225" t="s">
        <v>152</v>
      </c>
      <c r="H226" s="226">
        <v>1</v>
      </c>
      <c r="I226" s="227"/>
      <c r="J226" s="226">
        <f>ROUND(I226*H226,3)</f>
        <v>0</v>
      </c>
      <c r="K226" s="224" t="s">
        <v>142</v>
      </c>
      <c r="L226" s="41"/>
      <c r="M226" s="228" t="s">
        <v>1</v>
      </c>
      <c r="N226" s="229" t="s">
        <v>41</v>
      </c>
      <c r="O226" s="84"/>
      <c r="P226" s="230">
        <f>O226*H226</f>
        <v>0</v>
      </c>
      <c r="Q226" s="230">
        <v>0.0011100000000000001</v>
      </c>
      <c r="R226" s="230">
        <f>Q226*H226</f>
        <v>0.0011100000000000001</v>
      </c>
      <c r="S226" s="230">
        <v>0</v>
      </c>
      <c r="T226" s="231">
        <f>S226*H226</f>
        <v>0</v>
      </c>
      <c r="AR226" s="232" t="s">
        <v>192</v>
      </c>
      <c r="AT226" s="232" t="s">
        <v>138</v>
      </c>
      <c r="AU226" s="232" t="s">
        <v>144</v>
      </c>
      <c r="AY226" s="15" t="s">
        <v>135</v>
      </c>
      <c r="BE226" s="233">
        <f>IF(N226="základná",J226,0)</f>
        <v>0</v>
      </c>
      <c r="BF226" s="233">
        <f>IF(N226="znížená",J226,0)</f>
        <v>0</v>
      </c>
      <c r="BG226" s="233">
        <f>IF(N226="zákl. prenesená",J226,0)</f>
        <v>0</v>
      </c>
      <c r="BH226" s="233">
        <f>IF(N226="zníž. prenesená",J226,0)</f>
        <v>0</v>
      </c>
      <c r="BI226" s="233">
        <f>IF(N226="nulová",J226,0)</f>
        <v>0</v>
      </c>
      <c r="BJ226" s="15" t="s">
        <v>144</v>
      </c>
      <c r="BK226" s="234">
        <f>ROUND(I226*H226,3)</f>
        <v>0</v>
      </c>
      <c r="BL226" s="15" t="s">
        <v>192</v>
      </c>
      <c r="BM226" s="232" t="s">
        <v>358</v>
      </c>
    </row>
    <row r="227" s="1" customFormat="1" ht="24" customHeight="1">
      <c r="B227" s="36"/>
      <c r="C227" s="222" t="s">
        <v>405</v>
      </c>
      <c r="D227" s="222" t="s">
        <v>138</v>
      </c>
      <c r="E227" s="223" t="s">
        <v>360</v>
      </c>
      <c r="F227" s="224" t="s">
        <v>361</v>
      </c>
      <c r="G227" s="225" t="s">
        <v>181</v>
      </c>
      <c r="H227" s="226">
        <v>1</v>
      </c>
      <c r="I227" s="227"/>
      <c r="J227" s="226">
        <f>ROUND(I227*H227,3)</f>
        <v>0</v>
      </c>
      <c r="K227" s="224" t="s">
        <v>142</v>
      </c>
      <c r="L227" s="41"/>
      <c r="M227" s="228" t="s">
        <v>1</v>
      </c>
      <c r="N227" s="229" t="s">
        <v>41</v>
      </c>
      <c r="O227" s="84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32" t="s">
        <v>192</v>
      </c>
      <c r="AT227" s="232" t="s">
        <v>138</v>
      </c>
      <c r="AU227" s="232" t="s">
        <v>144</v>
      </c>
      <c r="AY227" s="15" t="s">
        <v>135</v>
      </c>
      <c r="BE227" s="233">
        <f>IF(N227="základná",J227,0)</f>
        <v>0</v>
      </c>
      <c r="BF227" s="233">
        <f>IF(N227="znížená",J227,0)</f>
        <v>0</v>
      </c>
      <c r="BG227" s="233">
        <f>IF(N227="zákl. prenesená",J227,0)</f>
        <v>0</v>
      </c>
      <c r="BH227" s="233">
        <f>IF(N227="zníž. prenesená",J227,0)</f>
        <v>0</v>
      </c>
      <c r="BI227" s="233">
        <f>IF(N227="nulová",J227,0)</f>
        <v>0</v>
      </c>
      <c r="BJ227" s="15" t="s">
        <v>144</v>
      </c>
      <c r="BK227" s="234">
        <f>ROUND(I227*H227,3)</f>
        <v>0</v>
      </c>
      <c r="BL227" s="15" t="s">
        <v>192</v>
      </c>
      <c r="BM227" s="232" t="s">
        <v>362</v>
      </c>
    </row>
    <row r="228" s="1" customFormat="1" ht="24" customHeight="1">
      <c r="B228" s="36"/>
      <c r="C228" s="222" t="s">
        <v>409</v>
      </c>
      <c r="D228" s="222" t="s">
        <v>138</v>
      </c>
      <c r="E228" s="223" t="s">
        <v>364</v>
      </c>
      <c r="F228" s="224" t="s">
        <v>365</v>
      </c>
      <c r="G228" s="225" t="s">
        <v>181</v>
      </c>
      <c r="H228" s="226">
        <v>1</v>
      </c>
      <c r="I228" s="227"/>
      <c r="J228" s="226">
        <f>ROUND(I228*H228,3)</f>
        <v>0</v>
      </c>
      <c r="K228" s="224" t="s">
        <v>142</v>
      </c>
      <c r="L228" s="41"/>
      <c r="M228" s="228" t="s">
        <v>1</v>
      </c>
      <c r="N228" s="229" t="s">
        <v>41</v>
      </c>
      <c r="O228" s="84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AR228" s="232" t="s">
        <v>192</v>
      </c>
      <c r="AT228" s="232" t="s">
        <v>138</v>
      </c>
      <c r="AU228" s="232" t="s">
        <v>144</v>
      </c>
      <c r="AY228" s="15" t="s">
        <v>135</v>
      </c>
      <c r="BE228" s="233">
        <f>IF(N228="základná",J228,0)</f>
        <v>0</v>
      </c>
      <c r="BF228" s="233">
        <f>IF(N228="znížená",J228,0)</f>
        <v>0</v>
      </c>
      <c r="BG228" s="233">
        <f>IF(N228="zákl. prenesená",J228,0)</f>
        <v>0</v>
      </c>
      <c r="BH228" s="233">
        <f>IF(N228="zníž. prenesená",J228,0)</f>
        <v>0</v>
      </c>
      <c r="BI228" s="233">
        <f>IF(N228="nulová",J228,0)</f>
        <v>0</v>
      </c>
      <c r="BJ228" s="15" t="s">
        <v>144</v>
      </c>
      <c r="BK228" s="234">
        <f>ROUND(I228*H228,3)</f>
        <v>0</v>
      </c>
      <c r="BL228" s="15" t="s">
        <v>192</v>
      </c>
      <c r="BM228" s="232" t="s">
        <v>366</v>
      </c>
    </row>
    <row r="229" s="1" customFormat="1" ht="24" customHeight="1">
      <c r="B229" s="36"/>
      <c r="C229" s="222" t="s">
        <v>413</v>
      </c>
      <c r="D229" s="222" t="s">
        <v>138</v>
      </c>
      <c r="E229" s="223" t="s">
        <v>368</v>
      </c>
      <c r="F229" s="224" t="s">
        <v>369</v>
      </c>
      <c r="G229" s="225" t="s">
        <v>181</v>
      </c>
      <c r="H229" s="226">
        <v>1</v>
      </c>
      <c r="I229" s="227"/>
      <c r="J229" s="226">
        <f>ROUND(I229*H229,3)</f>
        <v>0</v>
      </c>
      <c r="K229" s="224" t="s">
        <v>142</v>
      </c>
      <c r="L229" s="41"/>
      <c r="M229" s="228" t="s">
        <v>1</v>
      </c>
      <c r="N229" s="229" t="s">
        <v>41</v>
      </c>
      <c r="O229" s="84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32" t="s">
        <v>192</v>
      </c>
      <c r="AT229" s="232" t="s">
        <v>138</v>
      </c>
      <c r="AU229" s="232" t="s">
        <v>144</v>
      </c>
      <c r="AY229" s="15" t="s">
        <v>135</v>
      </c>
      <c r="BE229" s="233">
        <f>IF(N229="základná",J229,0)</f>
        <v>0</v>
      </c>
      <c r="BF229" s="233">
        <f>IF(N229="znížená",J229,0)</f>
        <v>0</v>
      </c>
      <c r="BG229" s="233">
        <f>IF(N229="zákl. prenesená",J229,0)</f>
        <v>0</v>
      </c>
      <c r="BH229" s="233">
        <f>IF(N229="zníž. prenesená",J229,0)</f>
        <v>0</v>
      </c>
      <c r="BI229" s="233">
        <f>IF(N229="nulová",J229,0)</f>
        <v>0</v>
      </c>
      <c r="BJ229" s="15" t="s">
        <v>144</v>
      </c>
      <c r="BK229" s="234">
        <f>ROUND(I229*H229,3)</f>
        <v>0</v>
      </c>
      <c r="BL229" s="15" t="s">
        <v>192</v>
      </c>
      <c r="BM229" s="232" t="s">
        <v>370</v>
      </c>
    </row>
    <row r="230" s="1" customFormat="1" ht="24" customHeight="1">
      <c r="B230" s="36"/>
      <c r="C230" s="222" t="s">
        <v>417</v>
      </c>
      <c r="D230" s="222" t="s">
        <v>138</v>
      </c>
      <c r="E230" s="223" t="s">
        <v>372</v>
      </c>
      <c r="F230" s="224" t="s">
        <v>373</v>
      </c>
      <c r="G230" s="225" t="s">
        <v>181</v>
      </c>
      <c r="H230" s="226">
        <v>1</v>
      </c>
      <c r="I230" s="227"/>
      <c r="J230" s="226">
        <f>ROUND(I230*H230,3)</f>
        <v>0</v>
      </c>
      <c r="K230" s="224" t="s">
        <v>142</v>
      </c>
      <c r="L230" s="41"/>
      <c r="M230" s="228" t="s">
        <v>1</v>
      </c>
      <c r="N230" s="229" t="s">
        <v>41</v>
      </c>
      <c r="O230" s="84"/>
      <c r="P230" s="230">
        <f>O230*H230</f>
        <v>0</v>
      </c>
      <c r="Q230" s="230">
        <v>0.00116</v>
      </c>
      <c r="R230" s="230">
        <f>Q230*H230</f>
        <v>0.00116</v>
      </c>
      <c r="S230" s="230">
        <v>0</v>
      </c>
      <c r="T230" s="231">
        <f>S230*H230</f>
        <v>0</v>
      </c>
      <c r="AR230" s="232" t="s">
        <v>192</v>
      </c>
      <c r="AT230" s="232" t="s">
        <v>138</v>
      </c>
      <c r="AU230" s="232" t="s">
        <v>144</v>
      </c>
      <c r="AY230" s="15" t="s">
        <v>135</v>
      </c>
      <c r="BE230" s="233">
        <f>IF(N230="základná",J230,0)</f>
        <v>0</v>
      </c>
      <c r="BF230" s="233">
        <f>IF(N230="znížená",J230,0)</f>
        <v>0</v>
      </c>
      <c r="BG230" s="233">
        <f>IF(N230="zákl. prenesená",J230,0)</f>
        <v>0</v>
      </c>
      <c r="BH230" s="233">
        <f>IF(N230="zníž. prenesená",J230,0)</f>
        <v>0</v>
      </c>
      <c r="BI230" s="233">
        <f>IF(N230="nulová",J230,0)</f>
        <v>0</v>
      </c>
      <c r="BJ230" s="15" t="s">
        <v>144</v>
      </c>
      <c r="BK230" s="234">
        <f>ROUND(I230*H230,3)</f>
        <v>0</v>
      </c>
      <c r="BL230" s="15" t="s">
        <v>192</v>
      </c>
      <c r="BM230" s="232" t="s">
        <v>374</v>
      </c>
    </row>
    <row r="231" s="1" customFormat="1" ht="16.5" customHeight="1">
      <c r="B231" s="36"/>
      <c r="C231" s="247" t="s">
        <v>421</v>
      </c>
      <c r="D231" s="247" t="s">
        <v>184</v>
      </c>
      <c r="E231" s="248" t="s">
        <v>376</v>
      </c>
      <c r="F231" s="249" t="s">
        <v>377</v>
      </c>
      <c r="G231" s="250" t="s">
        <v>181</v>
      </c>
      <c r="H231" s="251">
        <v>1</v>
      </c>
      <c r="I231" s="252"/>
      <c r="J231" s="251">
        <f>ROUND(I231*H231,3)</f>
        <v>0</v>
      </c>
      <c r="K231" s="249" t="s">
        <v>142</v>
      </c>
      <c r="L231" s="253"/>
      <c r="M231" s="254" t="s">
        <v>1</v>
      </c>
      <c r="N231" s="255" t="s">
        <v>41</v>
      </c>
      <c r="O231" s="84"/>
      <c r="P231" s="230">
        <f>O231*H231</f>
        <v>0</v>
      </c>
      <c r="Q231" s="230">
        <v>0.0041900000000000001</v>
      </c>
      <c r="R231" s="230">
        <f>Q231*H231</f>
        <v>0.0041900000000000001</v>
      </c>
      <c r="S231" s="230">
        <v>0</v>
      </c>
      <c r="T231" s="231">
        <f>S231*H231</f>
        <v>0</v>
      </c>
      <c r="AR231" s="232" t="s">
        <v>283</v>
      </c>
      <c r="AT231" s="232" t="s">
        <v>184</v>
      </c>
      <c r="AU231" s="232" t="s">
        <v>144</v>
      </c>
      <c r="AY231" s="15" t="s">
        <v>135</v>
      </c>
      <c r="BE231" s="233">
        <f>IF(N231="základná",J231,0)</f>
        <v>0</v>
      </c>
      <c r="BF231" s="233">
        <f>IF(N231="znížená",J231,0)</f>
        <v>0</v>
      </c>
      <c r="BG231" s="233">
        <f>IF(N231="zákl. prenesená",J231,0)</f>
        <v>0</v>
      </c>
      <c r="BH231" s="233">
        <f>IF(N231="zníž. prenesená",J231,0)</f>
        <v>0</v>
      </c>
      <c r="BI231" s="233">
        <f>IF(N231="nulová",J231,0)</f>
        <v>0</v>
      </c>
      <c r="BJ231" s="15" t="s">
        <v>144</v>
      </c>
      <c r="BK231" s="234">
        <f>ROUND(I231*H231,3)</f>
        <v>0</v>
      </c>
      <c r="BL231" s="15" t="s">
        <v>192</v>
      </c>
      <c r="BM231" s="232" t="s">
        <v>378</v>
      </c>
    </row>
    <row r="232" s="1" customFormat="1" ht="24" customHeight="1">
      <c r="B232" s="36"/>
      <c r="C232" s="222" t="s">
        <v>427</v>
      </c>
      <c r="D232" s="222" t="s">
        <v>138</v>
      </c>
      <c r="E232" s="223" t="s">
        <v>380</v>
      </c>
      <c r="F232" s="224" t="s">
        <v>381</v>
      </c>
      <c r="G232" s="225" t="s">
        <v>152</v>
      </c>
      <c r="H232" s="226">
        <v>10</v>
      </c>
      <c r="I232" s="227"/>
      <c r="J232" s="226">
        <f>ROUND(I232*H232,3)</f>
        <v>0</v>
      </c>
      <c r="K232" s="224" t="s">
        <v>142</v>
      </c>
      <c r="L232" s="41"/>
      <c r="M232" s="228" t="s">
        <v>1</v>
      </c>
      <c r="N232" s="229" t="s">
        <v>41</v>
      </c>
      <c r="O232" s="84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32" t="s">
        <v>192</v>
      </c>
      <c r="AT232" s="232" t="s">
        <v>138</v>
      </c>
      <c r="AU232" s="232" t="s">
        <v>144</v>
      </c>
      <c r="AY232" s="15" t="s">
        <v>135</v>
      </c>
      <c r="BE232" s="233">
        <f>IF(N232="základná",J232,0)</f>
        <v>0</v>
      </c>
      <c r="BF232" s="233">
        <f>IF(N232="znížená",J232,0)</f>
        <v>0</v>
      </c>
      <c r="BG232" s="233">
        <f>IF(N232="zákl. prenesená",J232,0)</f>
        <v>0</v>
      </c>
      <c r="BH232" s="233">
        <f>IF(N232="zníž. prenesená",J232,0)</f>
        <v>0</v>
      </c>
      <c r="BI232" s="233">
        <f>IF(N232="nulová",J232,0)</f>
        <v>0</v>
      </c>
      <c r="BJ232" s="15" t="s">
        <v>144</v>
      </c>
      <c r="BK232" s="234">
        <f>ROUND(I232*H232,3)</f>
        <v>0</v>
      </c>
      <c r="BL232" s="15" t="s">
        <v>192</v>
      </c>
      <c r="BM232" s="232" t="s">
        <v>382</v>
      </c>
    </row>
    <row r="233" s="12" customFormat="1">
      <c r="B233" s="235"/>
      <c r="C233" s="236"/>
      <c r="D233" s="237" t="s">
        <v>146</v>
      </c>
      <c r="E233" s="238" t="s">
        <v>1</v>
      </c>
      <c r="F233" s="239" t="s">
        <v>988</v>
      </c>
      <c r="G233" s="236"/>
      <c r="H233" s="240">
        <v>10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AT233" s="246" t="s">
        <v>146</v>
      </c>
      <c r="AU233" s="246" t="s">
        <v>144</v>
      </c>
      <c r="AV233" s="12" t="s">
        <v>144</v>
      </c>
      <c r="AW233" s="12" t="s">
        <v>30</v>
      </c>
      <c r="AX233" s="12" t="s">
        <v>83</v>
      </c>
      <c r="AY233" s="246" t="s">
        <v>135</v>
      </c>
    </row>
    <row r="234" s="1" customFormat="1" ht="24" customHeight="1">
      <c r="B234" s="36"/>
      <c r="C234" s="222" t="s">
        <v>431</v>
      </c>
      <c r="D234" s="222" t="s">
        <v>138</v>
      </c>
      <c r="E234" s="223" t="s">
        <v>385</v>
      </c>
      <c r="F234" s="224" t="s">
        <v>386</v>
      </c>
      <c r="G234" s="225" t="s">
        <v>259</v>
      </c>
      <c r="H234" s="226">
        <v>0.023</v>
      </c>
      <c r="I234" s="227"/>
      <c r="J234" s="226">
        <f>ROUND(I234*H234,3)</f>
        <v>0</v>
      </c>
      <c r="K234" s="224" t="s">
        <v>142</v>
      </c>
      <c r="L234" s="41"/>
      <c r="M234" s="228" t="s">
        <v>1</v>
      </c>
      <c r="N234" s="229" t="s">
        <v>41</v>
      </c>
      <c r="O234" s="84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AR234" s="232" t="s">
        <v>192</v>
      </c>
      <c r="AT234" s="232" t="s">
        <v>138</v>
      </c>
      <c r="AU234" s="232" t="s">
        <v>144</v>
      </c>
      <c r="AY234" s="15" t="s">
        <v>135</v>
      </c>
      <c r="BE234" s="233">
        <f>IF(N234="základná",J234,0)</f>
        <v>0</v>
      </c>
      <c r="BF234" s="233">
        <f>IF(N234="znížená",J234,0)</f>
        <v>0</v>
      </c>
      <c r="BG234" s="233">
        <f>IF(N234="zákl. prenesená",J234,0)</f>
        <v>0</v>
      </c>
      <c r="BH234" s="233">
        <f>IF(N234="zníž. prenesená",J234,0)</f>
        <v>0</v>
      </c>
      <c r="BI234" s="233">
        <f>IF(N234="nulová",J234,0)</f>
        <v>0</v>
      </c>
      <c r="BJ234" s="15" t="s">
        <v>144</v>
      </c>
      <c r="BK234" s="234">
        <f>ROUND(I234*H234,3)</f>
        <v>0</v>
      </c>
      <c r="BL234" s="15" t="s">
        <v>192</v>
      </c>
      <c r="BM234" s="232" t="s">
        <v>387</v>
      </c>
    </row>
    <row r="235" s="11" customFormat="1" ht="22.8" customHeight="1">
      <c r="B235" s="206"/>
      <c r="C235" s="207"/>
      <c r="D235" s="208" t="s">
        <v>74</v>
      </c>
      <c r="E235" s="220" t="s">
        <v>388</v>
      </c>
      <c r="F235" s="220" t="s">
        <v>389</v>
      </c>
      <c r="G235" s="207"/>
      <c r="H235" s="207"/>
      <c r="I235" s="210"/>
      <c r="J235" s="221">
        <f>BK235</f>
        <v>0</v>
      </c>
      <c r="K235" s="207"/>
      <c r="L235" s="212"/>
      <c r="M235" s="213"/>
      <c r="N235" s="214"/>
      <c r="O235" s="214"/>
      <c r="P235" s="215">
        <f>SUM(P236:P244)</f>
        <v>0</v>
      </c>
      <c r="Q235" s="214"/>
      <c r="R235" s="215">
        <f>SUM(R236:R244)</f>
        <v>0.02734</v>
      </c>
      <c r="S235" s="214"/>
      <c r="T235" s="216">
        <f>SUM(T236:T244)</f>
        <v>0</v>
      </c>
      <c r="AR235" s="217" t="s">
        <v>144</v>
      </c>
      <c r="AT235" s="218" t="s">
        <v>74</v>
      </c>
      <c r="AU235" s="218" t="s">
        <v>83</v>
      </c>
      <c r="AY235" s="217" t="s">
        <v>135</v>
      </c>
      <c r="BK235" s="219">
        <f>SUM(BK236:BK244)</f>
        <v>0</v>
      </c>
    </row>
    <row r="236" s="1" customFormat="1" ht="24" customHeight="1">
      <c r="B236" s="36"/>
      <c r="C236" s="222" t="s">
        <v>435</v>
      </c>
      <c r="D236" s="222" t="s">
        <v>138</v>
      </c>
      <c r="E236" s="223" t="s">
        <v>391</v>
      </c>
      <c r="F236" s="224" t="s">
        <v>328</v>
      </c>
      <c r="G236" s="225" t="s">
        <v>329</v>
      </c>
      <c r="H236" s="226">
        <v>1</v>
      </c>
      <c r="I236" s="227"/>
      <c r="J236" s="226">
        <f>ROUND(I236*H236,3)</f>
        <v>0</v>
      </c>
      <c r="K236" s="224" t="s">
        <v>1</v>
      </c>
      <c r="L236" s="41"/>
      <c r="M236" s="228" t="s">
        <v>1</v>
      </c>
      <c r="N236" s="229" t="s">
        <v>41</v>
      </c>
      <c r="O236" s="84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32" t="s">
        <v>192</v>
      </c>
      <c r="AT236" s="232" t="s">
        <v>138</v>
      </c>
      <c r="AU236" s="232" t="s">
        <v>144</v>
      </c>
      <c r="AY236" s="15" t="s">
        <v>135</v>
      </c>
      <c r="BE236" s="233">
        <f>IF(N236="základná",J236,0)</f>
        <v>0</v>
      </c>
      <c r="BF236" s="233">
        <f>IF(N236="znížená",J236,0)</f>
        <v>0</v>
      </c>
      <c r="BG236" s="233">
        <f>IF(N236="zákl. prenesená",J236,0)</f>
        <v>0</v>
      </c>
      <c r="BH236" s="233">
        <f>IF(N236="zníž. prenesená",J236,0)</f>
        <v>0</v>
      </c>
      <c r="BI236" s="233">
        <f>IF(N236="nulová",J236,0)</f>
        <v>0</v>
      </c>
      <c r="BJ236" s="15" t="s">
        <v>144</v>
      </c>
      <c r="BK236" s="234">
        <f>ROUND(I236*H236,3)</f>
        <v>0</v>
      </c>
      <c r="BL236" s="15" t="s">
        <v>192</v>
      </c>
      <c r="BM236" s="232" t="s">
        <v>392</v>
      </c>
    </row>
    <row r="237" s="1" customFormat="1" ht="24" customHeight="1">
      <c r="B237" s="36"/>
      <c r="C237" s="222" t="s">
        <v>439</v>
      </c>
      <c r="D237" s="222" t="s">
        <v>138</v>
      </c>
      <c r="E237" s="223" t="s">
        <v>394</v>
      </c>
      <c r="F237" s="224" t="s">
        <v>395</v>
      </c>
      <c r="G237" s="225" t="s">
        <v>198</v>
      </c>
      <c r="H237" s="226">
        <v>4</v>
      </c>
      <c r="I237" s="227"/>
      <c r="J237" s="226">
        <f>ROUND(I237*H237,3)</f>
        <v>0</v>
      </c>
      <c r="K237" s="224" t="s">
        <v>142</v>
      </c>
      <c r="L237" s="41"/>
      <c r="M237" s="228" t="s">
        <v>1</v>
      </c>
      <c r="N237" s="229" t="s">
        <v>41</v>
      </c>
      <c r="O237" s="84"/>
      <c r="P237" s="230">
        <f>O237*H237</f>
        <v>0</v>
      </c>
      <c r="Q237" s="230">
        <v>0.0040299999999999997</v>
      </c>
      <c r="R237" s="230">
        <f>Q237*H237</f>
        <v>0.016119999999999999</v>
      </c>
      <c r="S237" s="230">
        <v>0</v>
      </c>
      <c r="T237" s="231">
        <f>S237*H237</f>
        <v>0</v>
      </c>
      <c r="AR237" s="232" t="s">
        <v>192</v>
      </c>
      <c r="AT237" s="232" t="s">
        <v>138</v>
      </c>
      <c r="AU237" s="232" t="s">
        <v>144</v>
      </c>
      <c r="AY237" s="15" t="s">
        <v>135</v>
      </c>
      <c r="BE237" s="233">
        <f>IF(N237="základná",J237,0)</f>
        <v>0</v>
      </c>
      <c r="BF237" s="233">
        <f>IF(N237="znížená",J237,0)</f>
        <v>0</v>
      </c>
      <c r="BG237" s="233">
        <f>IF(N237="zákl. prenesená",J237,0)</f>
        <v>0</v>
      </c>
      <c r="BH237" s="233">
        <f>IF(N237="zníž. prenesená",J237,0)</f>
        <v>0</v>
      </c>
      <c r="BI237" s="233">
        <f>IF(N237="nulová",J237,0)</f>
        <v>0</v>
      </c>
      <c r="BJ237" s="15" t="s">
        <v>144</v>
      </c>
      <c r="BK237" s="234">
        <f>ROUND(I237*H237,3)</f>
        <v>0</v>
      </c>
      <c r="BL237" s="15" t="s">
        <v>192</v>
      </c>
      <c r="BM237" s="232" t="s">
        <v>396</v>
      </c>
    </row>
    <row r="238" s="1" customFormat="1" ht="24" customHeight="1">
      <c r="B238" s="36"/>
      <c r="C238" s="222" t="s">
        <v>443</v>
      </c>
      <c r="D238" s="222" t="s">
        <v>138</v>
      </c>
      <c r="E238" s="223" t="s">
        <v>398</v>
      </c>
      <c r="F238" s="224" t="s">
        <v>399</v>
      </c>
      <c r="G238" s="225" t="s">
        <v>152</v>
      </c>
      <c r="H238" s="226">
        <v>10</v>
      </c>
      <c r="I238" s="227"/>
      <c r="J238" s="226">
        <f>ROUND(I238*H238,3)</f>
        <v>0</v>
      </c>
      <c r="K238" s="224" t="s">
        <v>142</v>
      </c>
      <c r="L238" s="41"/>
      <c r="M238" s="228" t="s">
        <v>1</v>
      </c>
      <c r="N238" s="229" t="s">
        <v>41</v>
      </c>
      <c r="O238" s="84"/>
      <c r="P238" s="230">
        <f>O238*H238</f>
        <v>0</v>
      </c>
      <c r="Q238" s="230">
        <v>0.00050000000000000001</v>
      </c>
      <c r="R238" s="230">
        <f>Q238*H238</f>
        <v>0.0050000000000000001</v>
      </c>
      <c r="S238" s="230">
        <v>0</v>
      </c>
      <c r="T238" s="231">
        <f>S238*H238</f>
        <v>0</v>
      </c>
      <c r="AR238" s="232" t="s">
        <v>192</v>
      </c>
      <c r="AT238" s="232" t="s">
        <v>138</v>
      </c>
      <c r="AU238" s="232" t="s">
        <v>144</v>
      </c>
      <c r="AY238" s="15" t="s">
        <v>135</v>
      </c>
      <c r="BE238" s="233">
        <f>IF(N238="základná",J238,0)</f>
        <v>0</v>
      </c>
      <c r="BF238" s="233">
        <f>IF(N238="znížená",J238,0)</f>
        <v>0</v>
      </c>
      <c r="BG238" s="233">
        <f>IF(N238="zákl. prenesená",J238,0)</f>
        <v>0</v>
      </c>
      <c r="BH238" s="233">
        <f>IF(N238="zníž. prenesená",J238,0)</f>
        <v>0</v>
      </c>
      <c r="BI238" s="233">
        <f>IF(N238="nulová",J238,0)</f>
        <v>0</v>
      </c>
      <c r="BJ238" s="15" t="s">
        <v>144</v>
      </c>
      <c r="BK238" s="234">
        <f>ROUND(I238*H238,3)</f>
        <v>0</v>
      </c>
      <c r="BL238" s="15" t="s">
        <v>192</v>
      </c>
      <c r="BM238" s="232" t="s">
        <v>400</v>
      </c>
    </row>
    <row r="239" s="1" customFormat="1" ht="16.5" customHeight="1">
      <c r="B239" s="36"/>
      <c r="C239" s="222" t="s">
        <v>447</v>
      </c>
      <c r="D239" s="222" t="s">
        <v>138</v>
      </c>
      <c r="E239" s="223" t="s">
        <v>402</v>
      </c>
      <c r="F239" s="224" t="s">
        <v>403</v>
      </c>
      <c r="G239" s="225" t="s">
        <v>181</v>
      </c>
      <c r="H239" s="226">
        <v>5</v>
      </c>
      <c r="I239" s="227"/>
      <c r="J239" s="226">
        <f>ROUND(I239*H239,3)</f>
        <v>0</v>
      </c>
      <c r="K239" s="224" t="s">
        <v>142</v>
      </c>
      <c r="L239" s="41"/>
      <c r="M239" s="228" t="s">
        <v>1</v>
      </c>
      <c r="N239" s="229" t="s">
        <v>41</v>
      </c>
      <c r="O239" s="84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32" t="s">
        <v>192</v>
      </c>
      <c r="AT239" s="232" t="s">
        <v>138</v>
      </c>
      <c r="AU239" s="232" t="s">
        <v>144</v>
      </c>
      <c r="AY239" s="15" t="s">
        <v>135</v>
      </c>
      <c r="BE239" s="233">
        <f>IF(N239="základná",J239,0)</f>
        <v>0</v>
      </c>
      <c r="BF239" s="233">
        <f>IF(N239="znížená",J239,0)</f>
        <v>0</v>
      </c>
      <c r="BG239" s="233">
        <f>IF(N239="zákl. prenesená",J239,0)</f>
        <v>0</v>
      </c>
      <c r="BH239" s="233">
        <f>IF(N239="zníž. prenesená",J239,0)</f>
        <v>0</v>
      </c>
      <c r="BI239" s="233">
        <f>IF(N239="nulová",J239,0)</f>
        <v>0</v>
      </c>
      <c r="BJ239" s="15" t="s">
        <v>144</v>
      </c>
      <c r="BK239" s="234">
        <f>ROUND(I239*H239,3)</f>
        <v>0</v>
      </c>
      <c r="BL239" s="15" t="s">
        <v>192</v>
      </c>
      <c r="BM239" s="232" t="s">
        <v>404</v>
      </c>
    </row>
    <row r="240" s="1" customFormat="1" ht="24" customHeight="1">
      <c r="B240" s="36"/>
      <c r="C240" s="222" t="s">
        <v>451</v>
      </c>
      <c r="D240" s="222" t="s">
        <v>138</v>
      </c>
      <c r="E240" s="223" t="s">
        <v>406</v>
      </c>
      <c r="F240" s="224" t="s">
        <v>407</v>
      </c>
      <c r="G240" s="225" t="s">
        <v>181</v>
      </c>
      <c r="H240" s="226">
        <v>4</v>
      </c>
      <c r="I240" s="227"/>
      <c r="J240" s="226">
        <f>ROUND(I240*H240,3)</f>
        <v>0</v>
      </c>
      <c r="K240" s="224" t="s">
        <v>142</v>
      </c>
      <c r="L240" s="41"/>
      <c r="M240" s="228" t="s">
        <v>1</v>
      </c>
      <c r="N240" s="229" t="s">
        <v>41</v>
      </c>
      <c r="O240" s="84"/>
      <c r="P240" s="230">
        <f>O240*H240</f>
        <v>0</v>
      </c>
      <c r="Q240" s="230">
        <v>0.001</v>
      </c>
      <c r="R240" s="230">
        <f>Q240*H240</f>
        <v>0.0040000000000000001</v>
      </c>
      <c r="S240" s="230">
        <v>0</v>
      </c>
      <c r="T240" s="231">
        <f>S240*H240</f>
        <v>0</v>
      </c>
      <c r="AR240" s="232" t="s">
        <v>192</v>
      </c>
      <c r="AT240" s="232" t="s">
        <v>138</v>
      </c>
      <c r="AU240" s="232" t="s">
        <v>144</v>
      </c>
      <c r="AY240" s="15" t="s">
        <v>135</v>
      </c>
      <c r="BE240" s="233">
        <f>IF(N240="základná",J240,0)</f>
        <v>0</v>
      </c>
      <c r="BF240" s="233">
        <f>IF(N240="znížená",J240,0)</f>
        <v>0</v>
      </c>
      <c r="BG240" s="233">
        <f>IF(N240="zákl. prenesená",J240,0)</f>
        <v>0</v>
      </c>
      <c r="BH240" s="233">
        <f>IF(N240="zníž. prenesená",J240,0)</f>
        <v>0</v>
      </c>
      <c r="BI240" s="233">
        <f>IF(N240="nulová",J240,0)</f>
        <v>0</v>
      </c>
      <c r="BJ240" s="15" t="s">
        <v>144</v>
      </c>
      <c r="BK240" s="234">
        <f>ROUND(I240*H240,3)</f>
        <v>0</v>
      </c>
      <c r="BL240" s="15" t="s">
        <v>192</v>
      </c>
      <c r="BM240" s="232" t="s">
        <v>408</v>
      </c>
    </row>
    <row r="241" s="1" customFormat="1" ht="24" customHeight="1">
      <c r="B241" s="36"/>
      <c r="C241" s="247" t="s">
        <v>455</v>
      </c>
      <c r="D241" s="247" t="s">
        <v>184</v>
      </c>
      <c r="E241" s="248" t="s">
        <v>410</v>
      </c>
      <c r="F241" s="249" t="s">
        <v>411</v>
      </c>
      <c r="G241" s="250" t="s">
        <v>181</v>
      </c>
      <c r="H241" s="251">
        <v>4</v>
      </c>
      <c r="I241" s="252"/>
      <c r="J241" s="251">
        <f>ROUND(I241*H241,3)</f>
        <v>0</v>
      </c>
      <c r="K241" s="249" t="s">
        <v>142</v>
      </c>
      <c r="L241" s="253"/>
      <c r="M241" s="254" t="s">
        <v>1</v>
      </c>
      <c r="N241" s="255" t="s">
        <v>41</v>
      </c>
      <c r="O241" s="84"/>
      <c r="P241" s="230">
        <f>O241*H241</f>
        <v>0</v>
      </c>
      <c r="Q241" s="230">
        <v>8.0000000000000007E-05</v>
      </c>
      <c r="R241" s="230">
        <f>Q241*H241</f>
        <v>0.00032000000000000003</v>
      </c>
      <c r="S241" s="230">
        <v>0</v>
      </c>
      <c r="T241" s="231">
        <f>S241*H241</f>
        <v>0</v>
      </c>
      <c r="AR241" s="232" t="s">
        <v>283</v>
      </c>
      <c r="AT241" s="232" t="s">
        <v>184</v>
      </c>
      <c r="AU241" s="232" t="s">
        <v>144</v>
      </c>
      <c r="AY241" s="15" t="s">
        <v>135</v>
      </c>
      <c r="BE241" s="233">
        <f>IF(N241="základná",J241,0)</f>
        <v>0</v>
      </c>
      <c r="BF241" s="233">
        <f>IF(N241="znížená",J241,0)</f>
        <v>0</v>
      </c>
      <c r="BG241" s="233">
        <f>IF(N241="zákl. prenesená",J241,0)</f>
        <v>0</v>
      </c>
      <c r="BH241" s="233">
        <f>IF(N241="zníž. prenesená",J241,0)</f>
        <v>0</v>
      </c>
      <c r="BI241" s="233">
        <f>IF(N241="nulová",J241,0)</f>
        <v>0</v>
      </c>
      <c r="BJ241" s="15" t="s">
        <v>144</v>
      </c>
      <c r="BK241" s="234">
        <f>ROUND(I241*H241,3)</f>
        <v>0</v>
      </c>
      <c r="BL241" s="15" t="s">
        <v>192</v>
      </c>
      <c r="BM241" s="232" t="s">
        <v>412</v>
      </c>
    </row>
    <row r="242" s="1" customFormat="1" ht="16.5" customHeight="1">
      <c r="B242" s="36"/>
      <c r="C242" s="222" t="s">
        <v>459</v>
      </c>
      <c r="D242" s="222" t="s">
        <v>138</v>
      </c>
      <c r="E242" s="223" t="s">
        <v>414</v>
      </c>
      <c r="F242" s="224" t="s">
        <v>415</v>
      </c>
      <c r="G242" s="225" t="s">
        <v>152</v>
      </c>
      <c r="H242" s="226">
        <v>10</v>
      </c>
      <c r="I242" s="227"/>
      <c r="J242" s="226">
        <f>ROUND(I242*H242,3)</f>
        <v>0</v>
      </c>
      <c r="K242" s="224" t="s">
        <v>142</v>
      </c>
      <c r="L242" s="41"/>
      <c r="M242" s="228" t="s">
        <v>1</v>
      </c>
      <c r="N242" s="229" t="s">
        <v>41</v>
      </c>
      <c r="O242" s="84"/>
      <c r="P242" s="230">
        <f>O242*H242</f>
        <v>0</v>
      </c>
      <c r="Q242" s="230">
        <v>0.00018000000000000001</v>
      </c>
      <c r="R242" s="230">
        <f>Q242*H242</f>
        <v>0.0018000000000000002</v>
      </c>
      <c r="S242" s="230">
        <v>0</v>
      </c>
      <c r="T242" s="231">
        <f>S242*H242</f>
        <v>0</v>
      </c>
      <c r="AR242" s="232" t="s">
        <v>192</v>
      </c>
      <c r="AT242" s="232" t="s">
        <v>138</v>
      </c>
      <c r="AU242" s="232" t="s">
        <v>144</v>
      </c>
      <c r="AY242" s="15" t="s">
        <v>135</v>
      </c>
      <c r="BE242" s="233">
        <f>IF(N242="základná",J242,0)</f>
        <v>0</v>
      </c>
      <c r="BF242" s="233">
        <f>IF(N242="znížená",J242,0)</f>
        <v>0</v>
      </c>
      <c r="BG242" s="233">
        <f>IF(N242="zákl. prenesená",J242,0)</f>
        <v>0</v>
      </c>
      <c r="BH242" s="233">
        <f>IF(N242="zníž. prenesená",J242,0)</f>
        <v>0</v>
      </c>
      <c r="BI242" s="233">
        <f>IF(N242="nulová",J242,0)</f>
        <v>0</v>
      </c>
      <c r="BJ242" s="15" t="s">
        <v>144</v>
      </c>
      <c r="BK242" s="234">
        <f>ROUND(I242*H242,3)</f>
        <v>0</v>
      </c>
      <c r="BL242" s="15" t="s">
        <v>192</v>
      </c>
      <c r="BM242" s="232" t="s">
        <v>416</v>
      </c>
    </row>
    <row r="243" s="1" customFormat="1" ht="24" customHeight="1">
      <c r="B243" s="36"/>
      <c r="C243" s="222" t="s">
        <v>463</v>
      </c>
      <c r="D243" s="222" t="s">
        <v>138</v>
      </c>
      <c r="E243" s="223" t="s">
        <v>418</v>
      </c>
      <c r="F243" s="224" t="s">
        <v>419</v>
      </c>
      <c r="G243" s="225" t="s">
        <v>152</v>
      </c>
      <c r="H243" s="226">
        <v>10</v>
      </c>
      <c r="I243" s="227"/>
      <c r="J243" s="226">
        <f>ROUND(I243*H243,3)</f>
        <v>0</v>
      </c>
      <c r="K243" s="224" t="s">
        <v>142</v>
      </c>
      <c r="L243" s="41"/>
      <c r="M243" s="228" t="s">
        <v>1</v>
      </c>
      <c r="N243" s="229" t="s">
        <v>41</v>
      </c>
      <c r="O243" s="84"/>
      <c r="P243" s="230">
        <f>O243*H243</f>
        <v>0</v>
      </c>
      <c r="Q243" s="230">
        <v>1.0000000000000001E-05</v>
      </c>
      <c r="R243" s="230">
        <f>Q243*H243</f>
        <v>0.00010000000000000001</v>
      </c>
      <c r="S243" s="230">
        <v>0</v>
      </c>
      <c r="T243" s="231">
        <f>S243*H243</f>
        <v>0</v>
      </c>
      <c r="AR243" s="232" t="s">
        <v>192</v>
      </c>
      <c r="AT243" s="232" t="s">
        <v>138</v>
      </c>
      <c r="AU243" s="232" t="s">
        <v>144</v>
      </c>
      <c r="AY243" s="15" t="s">
        <v>135</v>
      </c>
      <c r="BE243" s="233">
        <f>IF(N243="základná",J243,0)</f>
        <v>0</v>
      </c>
      <c r="BF243" s="233">
        <f>IF(N243="znížená",J243,0)</f>
        <v>0</v>
      </c>
      <c r="BG243" s="233">
        <f>IF(N243="zákl. prenesená",J243,0)</f>
        <v>0</v>
      </c>
      <c r="BH243" s="233">
        <f>IF(N243="zníž. prenesená",J243,0)</f>
        <v>0</v>
      </c>
      <c r="BI243" s="233">
        <f>IF(N243="nulová",J243,0)</f>
        <v>0</v>
      </c>
      <c r="BJ243" s="15" t="s">
        <v>144</v>
      </c>
      <c r="BK243" s="234">
        <f>ROUND(I243*H243,3)</f>
        <v>0</v>
      </c>
      <c r="BL243" s="15" t="s">
        <v>192</v>
      </c>
      <c r="BM243" s="232" t="s">
        <v>420</v>
      </c>
    </row>
    <row r="244" s="1" customFormat="1" ht="24" customHeight="1">
      <c r="B244" s="36"/>
      <c r="C244" s="222" t="s">
        <v>467</v>
      </c>
      <c r="D244" s="222" t="s">
        <v>138</v>
      </c>
      <c r="E244" s="223" t="s">
        <v>422</v>
      </c>
      <c r="F244" s="224" t="s">
        <v>423</v>
      </c>
      <c r="G244" s="225" t="s">
        <v>259</v>
      </c>
      <c r="H244" s="226">
        <v>0.027</v>
      </c>
      <c r="I244" s="227"/>
      <c r="J244" s="226">
        <f>ROUND(I244*H244,3)</f>
        <v>0</v>
      </c>
      <c r="K244" s="224" t="s">
        <v>142</v>
      </c>
      <c r="L244" s="41"/>
      <c r="M244" s="228" t="s">
        <v>1</v>
      </c>
      <c r="N244" s="229" t="s">
        <v>41</v>
      </c>
      <c r="O244" s="84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32" t="s">
        <v>192</v>
      </c>
      <c r="AT244" s="232" t="s">
        <v>138</v>
      </c>
      <c r="AU244" s="232" t="s">
        <v>144</v>
      </c>
      <c r="AY244" s="15" t="s">
        <v>135</v>
      </c>
      <c r="BE244" s="233">
        <f>IF(N244="základná",J244,0)</f>
        <v>0</v>
      </c>
      <c r="BF244" s="233">
        <f>IF(N244="znížená",J244,0)</f>
        <v>0</v>
      </c>
      <c r="BG244" s="233">
        <f>IF(N244="zákl. prenesená",J244,0)</f>
        <v>0</v>
      </c>
      <c r="BH244" s="233">
        <f>IF(N244="zníž. prenesená",J244,0)</f>
        <v>0</v>
      </c>
      <c r="BI244" s="233">
        <f>IF(N244="nulová",J244,0)</f>
        <v>0</v>
      </c>
      <c r="BJ244" s="15" t="s">
        <v>144</v>
      </c>
      <c r="BK244" s="234">
        <f>ROUND(I244*H244,3)</f>
        <v>0</v>
      </c>
      <c r="BL244" s="15" t="s">
        <v>192</v>
      </c>
      <c r="BM244" s="232" t="s">
        <v>424</v>
      </c>
    </row>
    <row r="245" s="11" customFormat="1" ht="22.8" customHeight="1">
      <c r="B245" s="206"/>
      <c r="C245" s="207"/>
      <c r="D245" s="208" t="s">
        <v>74</v>
      </c>
      <c r="E245" s="220" t="s">
        <v>425</v>
      </c>
      <c r="F245" s="220" t="s">
        <v>426</v>
      </c>
      <c r="G245" s="207"/>
      <c r="H245" s="207"/>
      <c r="I245" s="210"/>
      <c r="J245" s="221">
        <f>BK245</f>
        <v>0</v>
      </c>
      <c r="K245" s="207"/>
      <c r="L245" s="212"/>
      <c r="M245" s="213"/>
      <c r="N245" s="214"/>
      <c r="O245" s="214"/>
      <c r="P245" s="215">
        <f>SUM(P246:P266)</f>
        <v>0</v>
      </c>
      <c r="Q245" s="214"/>
      <c r="R245" s="215">
        <f>SUM(R246:R266)</f>
        <v>0.056469999999999999</v>
      </c>
      <c r="S245" s="214"/>
      <c r="T245" s="216">
        <f>SUM(T246:T266)</f>
        <v>0</v>
      </c>
      <c r="AR245" s="217" t="s">
        <v>144</v>
      </c>
      <c r="AT245" s="218" t="s">
        <v>74</v>
      </c>
      <c r="AU245" s="218" t="s">
        <v>83</v>
      </c>
      <c r="AY245" s="217" t="s">
        <v>135</v>
      </c>
      <c r="BK245" s="219">
        <f>SUM(BK246:BK266)</f>
        <v>0</v>
      </c>
    </row>
    <row r="246" s="1" customFormat="1" ht="24" customHeight="1">
      <c r="B246" s="36"/>
      <c r="C246" s="222" t="s">
        <v>471</v>
      </c>
      <c r="D246" s="222" t="s">
        <v>138</v>
      </c>
      <c r="E246" s="223" t="s">
        <v>428</v>
      </c>
      <c r="F246" s="224" t="s">
        <v>429</v>
      </c>
      <c r="G246" s="225" t="s">
        <v>198</v>
      </c>
      <c r="H246" s="226">
        <v>1</v>
      </c>
      <c r="I246" s="227"/>
      <c r="J246" s="226">
        <f>ROUND(I246*H246,3)</f>
        <v>0</v>
      </c>
      <c r="K246" s="224" t="s">
        <v>142</v>
      </c>
      <c r="L246" s="41"/>
      <c r="M246" s="228" t="s">
        <v>1</v>
      </c>
      <c r="N246" s="229" t="s">
        <v>41</v>
      </c>
      <c r="O246" s="84"/>
      <c r="P246" s="230">
        <f>O246*H246</f>
        <v>0</v>
      </c>
      <c r="Q246" s="230">
        <v>0.00027</v>
      </c>
      <c r="R246" s="230">
        <f>Q246*H246</f>
        <v>0.00027</v>
      </c>
      <c r="S246" s="230">
        <v>0</v>
      </c>
      <c r="T246" s="231">
        <f>S246*H246</f>
        <v>0</v>
      </c>
      <c r="AR246" s="232" t="s">
        <v>192</v>
      </c>
      <c r="AT246" s="232" t="s">
        <v>138</v>
      </c>
      <c r="AU246" s="232" t="s">
        <v>144</v>
      </c>
      <c r="AY246" s="15" t="s">
        <v>135</v>
      </c>
      <c r="BE246" s="233">
        <f>IF(N246="základná",J246,0)</f>
        <v>0</v>
      </c>
      <c r="BF246" s="233">
        <f>IF(N246="znížená",J246,0)</f>
        <v>0</v>
      </c>
      <c r="BG246" s="233">
        <f>IF(N246="zákl. prenesená",J246,0)</f>
        <v>0</v>
      </c>
      <c r="BH246" s="233">
        <f>IF(N246="zníž. prenesená",J246,0)</f>
        <v>0</v>
      </c>
      <c r="BI246" s="233">
        <f>IF(N246="nulová",J246,0)</f>
        <v>0</v>
      </c>
      <c r="BJ246" s="15" t="s">
        <v>144</v>
      </c>
      <c r="BK246" s="234">
        <f>ROUND(I246*H246,3)</f>
        <v>0</v>
      </c>
      <c r="BL246" s="15" t="s">
        <v>192</v>
      </c>
      <c r="BM246" s="232" t="s">
        <v>430</v>
      </c>
    </row>
    <row r="247" s="1" customFormat="1" ht="24" customHeight="1">
      <c r="B247" s="36"/>
      <c r="C247" s="247" t="s">
        <v>475</v>
      </c>
      <c r="D247" s="247" t="s">
        <v>184</v>
      </c>
      <c r="E247" s="248" t="s">
        <v>432</v>
      </c>
      <c r="F247" s="249" t="s">
        <v>433</v>
      </c>
      <c r="G247" s="250" t="s">
        <v>181</v>
      </c>
      <c r="H247" s="251">
        <v>1</v>
      </c>
      <c r="I247" s="252"/>
      <c r="J247" s="251">
        <f>ROUND(I247*H247,3)</f>
        <v>0</v>
      </c>
      <c r="K247" s="249" t="s">
        <v>142</v>
      </c>
      <c r="L247" s="253"/>
      <c r="M247" s="254" t="s">
        <v>1</v>
      </c>
      <c r="N247" s="255" t="s">
        <v>41</v>
      </c>
      <c r="O247" s="84"/>
      <c r="P247" s="230">
        <f>O247*H247</f>
        <v>0</v>
      </c>
      <c r="Q247" s="230">
        <v>0.025499999999999998</v>
      </c>
      <c r="R247" s="230">
        <f>Q247*H247</f>
        <v>0.025499999999999998</v>
      </c>
      <c r="S247" s="230">
        <v>0</v>
      </c>
      <c r="T247" s="231">
        <f>S247*H247</f>
        <v>0</v>
      </c>
      <c r="AR247" s="232" t="s">
        <v>283</v>
      </c>
      <c r="AT247" s="232" t="s">
        <v>184</v>
      </c>
      <c r="AU247" s="232" t="s">
        <v>144</v>
      </c>
      <c r="AY247" s="15" t="s">
        <v>135</v>
      </c>
      <c r="BE247" s="233">
        <f>IF(N247="základná",J247,0)</f>
        <v>0</v>
      </c>
      <c r="BF247" s="233">
        <f>IF(N247="znížená",J247,0)</f>
        <v>0</v>
      </c>
      <c r="BG247" s="233">
        <f>IF(N247="zákl. prenesená",J247,0)</f>
        <v>0</v>
      </c>
      <c r="BH247" s="233">
        <f>IF(N247="zníž. prenesená",J247,0)</f>
        <v>0</v>
      </c>
      <c r="BI247" s="233">
        <f>IF(N247="nulová",J247,0)</f>
        <v>0</v>
      </c>
      <c r="BJ247" s="15" t="s">
        <v>144</v>
      </c>
      <c r="BK247" s="234">
        <f>ROUND(I247*H247,3)</f>
        <v>0</v>
      </c>
      <c r="BL247" s="15" t="s">
        <v>192</v>
      </c>
      <c r="BM247" s="232" t="s">
        <v>434</v>
      </c>
    </row>
    <row r="248" s="1" customFormat="1" ht="24" customHeight="1">
      <c r="B248" s="36"/>
      <c r="C248" s="222" t="s">
        <v>479</v>
      </c>
      <c r="D248" s="222" t="s">
        <v>138</v>
      </c>
      <c r="E248" s="223" t="s">
        <v>436</v>
      </c>
      <c r="F248" s="224" t="s">
        <v>437</v>
      </c>
      <c r="G248" s="225" t="s">
        <v>181</v>
      </c>
      <c r="H248" s="226">
        <v>1</v>
      </c>
      <c r="I248" s="227"/>
      <c r="J248" s="226">
        <f>ROUND(I248*H248,3)</f>
        <v>0</v>
      </c>
      <c r="K248" s="224" t="s">
        <v>142</v>
      </c>
      <c r="L248" s="41"/>
      <c r="M248" s="228" t="s">
        <v>1</v>
      </c>
      <c r="N248" s="229" t="s">
        <v>41</v>
      </c>
      <c r="O248" s="84"/>
      <c r="P248" s="230">
        <f>O248*H248</f>
        <v>0</v>
      </c>
      <c r="Q248" s="230">
        <v>0.00027</v>
      </c>
      <c r="R248" s="230">
        <f>Q248*H248</f>
        <v>0.00027</v>
      </c>
      <c r="S248" s="230">
        <v>0</v>
      </c>
      <c r="T248" s="231">
        <f>S248*H248</f>
        <v>0</v>
      </c>
      <c r="AR248" s="232" t="s">
        <v>192</v>
      </c>
      <c r="AT248" s="232" t="s">
        <v>138</v>
      </c>
      <c r="AU248" s="232" t="s">
        <v>144</v>
      </c>
      <c r="AY248" s="15" t="s">
        <v>135</v>
      </c>
      <c r="BE248" s="233">
        <f>IF(N248="základná",J248,0)</f>
        <v>0</v>
      </c>
      <c r="BF248" s="233">
        <f>IF(N248="znížená",J248,0)</f>
        <v>0</v>
      </c>
      <c r="BG248" s="233">
        <f>IF(N248="zákl. prenesená",J248,0)</f>
        <v>0</v>
      </c>
      <c r="BH248" s="233">
        <f>IF(N248="zníž. prenesená",J248,0)</f>
        <v>0</v>
      </c>
      <c r="BI248" s="233">
        <f>IF(N248="nulová",J248,0)</f>
        <v>0</v>
      </c>
      <c r="BJ248" s="15" t="s">
        <v>144</v>
      </c>
      <c r="BK248" s="234">
        <f>ROUND(I248*H248,3)</f>
        <v>0</v>
      </c>
      <c r="BL248" s="15" t="s">
        <v>192</v>
      </c>
      <c r="BM248" s="232" t="s">
        <v>438</v>
      </c>
    </row>
    <row r="249" s="1" customFormat="1" ht="24" customHeight="1">
      <c r="B249" s="36"/>
      <c r="C249" s="247" t="s">
        <v>483</v>
      </c>
      <c r="D249" s="247" t="s">
        <v>184</v>
      </c>
      <c r="E249" s="248" t="s">
        <v>440</v>
      </c>
      <c r="F249" s="249" t="s">
        <v>441</v>
      </c>
      <c r="G249" s="250" t="s">
        <v>181</v>
      </c>
      <c r="H249" s="251">
        <v>1</v>
      </c>
      <c r="I249" s="252"/>
      <c r="J249" s="251">
        <f>ROUND(I249*H249,3)</f>
        <v>0</v>
      </c>
      <c r="K249" s="249" t="s">
        <v>1</v>
      </c>
      <c r="L249" s="253"/>
      <c r="M249" s="254" t="s">
        <v>1</v>
      </c>
      <c r="N249" s="255" t="s">
        <v>41</v>
      </c>
      <c r="O249" s="84"/>
      <c r="P249" s="230">
        <f>O249*H249</f>
        <v>0</v>
      </c>
      <c r="Q249" s="230">
        <v>0.013100000000000001</v>
      </c>
      <c r="R249" s="230">
        <f>Q249*H249</f>
        <v>0.013100000000000001</v>
      </c>
      <c r="S249" s="230">
        <v>0</v>
      </c>
      <c r="T249" s="231">
        <f>S249*H249</f>
        <v>0</v>
      </c>
      <c r="AR249" s="232" t="s">
        <v>283</v>
      </c>
      <c r="AT249" s="232" t="s">
        <v>184</v>
      </c>
      <c r="AU249" s="232" t="s">
        <v>144</v>
      </c>
      <c r="AY249" s="15" t="s">
        <v>135</v>
      </c>
      <c r="BE249" s="233">
        <f>IF(N249="základná",J249,0)</f>
        <v>0</v>
      </c>
      <c r="BF249" s="233">
        <f>IF(N249="znížená",J249,0)</f>
        <v>0</v>
      </c>
      <c r="BG249" s="233">
        <f>IF(N249="zákl. prenesená",J249,0)</f>
        <v>0</v>
      </c>
      <c r="BH249" s="233">
        <f>IF(N249="zníž. prenesená",J249,0)</f>
        <v>0</v>
      </c>
      <c r="BI249" s="233">
        <f>IF(N249="nulová",J249,0)</f>
        <v>0</v>
      </c>
      <c r="BJ249" s="15" t="s">
        <v>144</v>
      </c>
      <c r="BK249" s="234">
        <f>ROUND(I249*H249,3)</f>
        <v>0</v>
      </c>
      <c r="BL249" s="15" t="s">
        <v>192</v>
      </c>
      <c r="BM249" s="232" t="s">
        <v>442</v>
      </c>
    </row>
    <row r="250" s="1" customFormat="1" ht="24" customHeight="1">
      <c r="B250" s="36"/>
      <c r="C250" s="222" t="s">
        <v>487</v>
      </c>
      <c r="D250" s="222" t="s">
        <v>138</v>
      </c>
      <c r="E250" s="223" t="s">
        <v>444</v>
      </c>
      <c r="F250" s="224" t="s">
        <v>445</v>
      </c>
      <c r="G250" s="225" t="s">
        <v>198</v>
      </c>
      <c r="H250" s="226">
        <v>1</v>
      </c>
      <c r="I250" s="227"/>
      <c r="J250" s="226">
        <f>ROUND(I250*H250,3)</f>
        <v>0</v>
      </c>
      <c r="K250" s="224" t="s">
        <v>142</v>
      </c>
      <c r="L250" s="41"/>
      <c r="M250" s="228" t="s">
        <v>1</v>
      </c>
      <c r="N250" s="229" t="s">
        <v>41</v>
      </c>
      <c r="O250" s="84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32" t="s">
        <v>192</v>
      </c>
      <c r="AT250" s="232" t="s">
        <v>138</v>
      </c>
      <c r="AU250" s="232" t="s">
        <v>144</v>
      </c>
      <c r="AY250" s="15" t="s">
        <v>135</v>
      </c>
      <c r="BE250" s="233">
        <f>IF(N250="základná",J250,0)</f>
        <v>0</v>
      </c>
      <c r="BF250" s="233">
        <f>IF(N250="znížená",J250,0)</f>
        <v>0</v>
      </c>
      <c r="BG250" s="233">
        <f>IF(N250="zákl. prenesená",J250,0)</f>
        <v>0</v>
      </c>
      <c r="BH250" s="233">
        <f>IF(N250="zníž. prenesená",J250,0)</f>
        <v>0</v>
      </c>
      <c r="BI250" s="233">
        <f>IF(N250="nulová",J250,0)</f>
        <v>0</v>
      </c>
      <c r="BJ250" s="15" t="s">
        <v>144</v>
      </c>
      <c r="BK250" s="234">
        <f>ROUND(I250*H250,3)</f>
        <v>0</v>
      </c>
      <c r="BL250" s="15" t="s">
        <v>192</v>
      </c>
      <c r="BM250" s="232" t="s">
        <v>446</v>
      </c>
    </row>
    <row r="251" s="1" customFormat="1" ht="24" customHeight="1">
      <c r="B251" s="36"/>
      <c r="C251" s="247" t="s">
        <v>491</v>
      </c>
      <c r="D251" s="247" t="s">
        <v>184</v>
      </c>
      <c r="E251" s="248" t="s">
        <v>448</v>
      </c>
      <c r="F251" s="249" t="s">
        <v>449</v>
      </c>
      <c r="G251" s="250" t="s">
        <v>181</v>
      </c>
      <c r="H251" s="251">
        <v>1</v>
      </c>
      <c r="I251" s="252"/>
      <c r="J251" s="251">
        <f>ROUND(I251*H251,3)</f>
        <v>0</v>
      </c>
      <c r="K251" s="249" t="s">
        <v>142</v>
      </c>
      <c r="L251" s="253"/>
      <c r="M251" s="254" t="s">
        <v>1</v>
      </c>
      <c r="N251" s="255" t="s">
        <v>41</v>
      </c>
      <c r="O251" s="84"/>
      <c r="P251" s="230">
        <f>O251*H251</f>
        <v>0</v>
      </c>
      <c r="Q251" s="230">
        <v>0.001</v>
      </c>
      <c r="R251" s="230">
        <f>Q251*H251</f>
        <v>0.001</v>
      </c>
      <c r="S251" s="230">
        <v>0</v>
      </c>
      <c r="T251" s="231">
        <f>S251*H251</f>
        <v>0</v>
      </c>
      <c r="AR251" s="232" t="s">
        <v>283</v>
      </c>
      <c r="AT251" s="232" t="s">
        <v>184</v>
      </c>
      <c r="AU251" s="232" t="s">
        <v>144</v>
      </c>
      <c r="AY251" s="15" t="s">
        <v>135</v>
      </c>
      <c r="BE251" s="233">
        <f>IF(N251="základná",J251,0)</f>
        <v>0</v>
      </c>
      <c r="BF251" s="233">
        <f>IF(N251="znížená",J251,0)</f>
        <v>0</v>
      </c>
      <c r="BG251" s="233">
        <f>IF(N251="zákl. prenesená",J251,0)</f>
        <v>0</v>
      </c>
      <c r="BH251" s="233">
        <f>IF(N251="zníž. prenesená",J251,0)</f>
        <v>0</v>
      </c>
      <c r="BI251" s="233">
        <f>IF(N251="nulová",J251,0)</f>
        <v>0</v>
      </c>
      <c r="BJ251" s="15" t="s">
        <v>144</v>
      </c>
      <c r="BK251" s="234">
        <f>ROUND(I251*H251,3)</f>
        <v>0</v>
      </c>
      <c r="BL251" s="15" t="s">
        <v>192</v>
      </c>
      <c r="BM251" s="232" t="s">
        <v>450</v>
      </c>
    </row>
    <row r="252" s="1" customFormat="1" ht="16.5" customHeight="1">
      <c r="B252" s="36"/>
      <c r="C252" s="222" t="s">
        <v>495</v>
      </c>
      <c r="D252" s="222" t="s">
        <v>138</v>
      </c>
      <c r="E252" s="223" t="s">
        <v>452</v>
      </c>
      <c r="F252" s="224" t="s">
        <v>453</v>
      </c>
      <c r="G252" s="225" t="s">
        <v>198</v>
      </c>
      <c r="H252" s="226">
        <v>5</v>
      </c>
      <c r="I252" s="227"/>
      <c r="J252" s="226">
        <f>ROUND(I252*H252,3)</f>
        <v>0</v>
      </c>
      <c r="K252" s="224" t="s">
        <v>142</v>
      </c>
      <c r="L252" s="41"/>
      <c r="M252" s="228" t="s">
        <v>1</v>
      </c>
      <c r="N252" s="229" t="s">
        <v>41</v>
      </c>
      <c r="O252" s="84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32" t="s">
        <v>192</v>
      </c>
      <c r="AT252" s="232" t="s">
        <v>138</v>
      </c>
      <c r="AU252" s="232" t="s">
        <v>144</v>
      </c>
      <c r="AY252" s="15" t="s">
        <v>135</v>
      </c>
      <c r="BE252" s="233">
        <f>IF(N252="základná",J252,0)</f>
        <v>0</v>
      </c>
      <c r="BF252" s="233">
        <f>IF(N252="znížená",J252,0)</f>
        <v>0</v>
      </c>
      <c r="BG252" s="233">
        <f>IF(N252="zákl. prenesená",J252,0)</f>
        <v>0</v>
      </c>
      <c r="BH252" s="233">
        <f>IF(N252="zníž. prenesená",J252,0)</f>
        <v>0</v>
      </c>
      <c r="BI252" s="233">
        <f>IF(N252="nulová",J252,0)</f>
        <v>0</v>
      </c>
      <c r="BJ252" s="15" t="s">
        <v>144</v>
      </c>
      <c r="BK252" s="234">
        <f>ROUND(I252*H252,3)</f>
        <v>0</v>
      </c>
      <c r="BL252" s="15" t="s">
        <v>192</v>
      </c>
      <c r="BM252" s="232" t="s">
        <v>454</v>
      </c>
    </row>
    <row r="253" s="1" customFormat="1" ht="16.5" customHeight="1">
      <c r="B253" s="36"/>
      <c r="C253" s="247" t="s">
        <v>499</v>
      </c>
      <c r="D253" s="247" t="s">
        <v>184</v>
      </c>
      <c r="E253" s="248" t="s">
        <v>456</v>
      </c>
      <c r="F253" s="249" t="s">
        <v>457</v>
      </c>
      <c r="G253" s="250" t="s">
        <v>181</v>
      </c>
      <c r="H253" s="251">
        <v>2</v>
      </c>
      <c r="I253" s="252"/>
      <c r="J253" s="251">
        <f>ROUND(I253*H253,3)</f>
        <v>0</v>
      </c>
      <c r="K253" s="249" t="s">
        <v>142</v>
      </c>
      <c r="L253" s="253"/>
      <c r="M253" s="254" t="s">
        <v>1</v>
      </c>
      <c r="N253" s="255" t="s">
        <v>41</v>
      </c>
      <c r="O253" s="84"/>
      <c r="P253" s="230">
        <f>O253*H253</f>
        <v>0</v>
      </c>
      <c r="Q253" s="230">
        <v>0.00040999999999999999</v>
      </c>
      <c r="R253" s="230">
        <f>Q253*H253</f>
        <v>0.00081999999999999998</v>
      </c>
      <c r="S253" s="230">
        <v>0</v>
      </c>
      <c r="T253" s="231">
        <f>S253*H253</f>
        <v>0</v>
      </c>
      <c r="AR253" s="232" t="s">
        <v>283</v>
      </c>
      <c r="AT253" s="232" t="s">
        <v>184</v>
      </c>
      <c r="AU253" s="232" t="s">
        <v>144</v>
      </c>
      <c r="AY253" s="15" t="s">
        <v>135</v>
      </c>
      <c r="BE253" s="233">
        <f>IF(N253="základná",J253,0)</f>
        <v>0</v>
      </c>
      <c r="BF253" s="233">
        <f>IF(N253="znížená",J253,0)</f>
        <v>0</v>
      </c>
      <c r="BG253" s="233">
        <f>IF(N253="zákl. prenesená",J253,0)</f>
        <v>0</v>
      </c>
      <c r="BH253" s="233">
        <f>IF(N253="zníž. prenesená",J253,0)</f>
        <v>0</v>
      </c>
      <c r="BI253" s="233">
        <f>IF(N253="nulová",J253,0)</f>
        <v>0</v>
      </c>
      <c r="BJ253" s="15" t="s">
        <v>144</v>
      </c>
      <c r="BK253" s="234">
        <f>ROUND(I253*H253,3)</f>
        <v>0</v>
      </c>
      <c r="BL253" s="15" t="s">
        <v>192</v>
      </c>
      <c r="BM253" s="232" t="s">
        <v>458</v>
      </c>
    </row>
    <row r="254" s="1" customFormat="1" ht="16.5" customHeight="1">
      <c r="B254" s="36"/>
      <c r="C254" s="247" t="s">
        <v>503</v>
      </c>
      <c r="D254" s="247" t="s">
        <v>184</v>
      </c>
      <c r="E254" s="248" t="s">
        <v>460</v>
      </c>
      <c r="F254" s="249" t="s">
        <v>461</v>
      </c>
      <c r="G254" s="250" t="s">
        <v>181</v>
      </c>
      <c r="H254" s="251">
        <v>2</v>
      </c>
      <c r="I254" s="252"/>
      <c r="J254" s="251">
        <f>ROUND(I254*H254,3)</f>
        <v>0</v>
      </c>
      <c r="K254" s="249" t="s">
        <v>142</v>
      </c>
      <c r="L254" s="253"/>
      <c r="M254" s="254" t="s">
        <v>1</v>
      </c>
      <c r="N254" s="255" t="s">
        <v>41</v>
      </c>
      <c r="O254" s="84"/>
      <c r="P254" s="230">
        <f>O254*H254</f>
        <v>0</v>
      </c>
      <c r="Q254" s="230">
        <v>0.00038000000000000002</v>
      </c>
      <c r="R254" s="230">
        <f>Q254*H254</f>
        <v>0.00076000000000000004</v>
      </c>
      <c r="S254" s="230">
        <v>0</v>
      </c>
      <c r="T254" s="231">
        <f>S254*H254</f>
        <v>0</v>
      </c>
      <c r="AR254" s="232" t="s">
        <v>283</v>
      </c>
      <c r="AT254" s="232" t="s">
        <v>184</v>
      </c>
      <c r="AU254" s="232" t="s">
        <v>144</v>
      </c>
      <c r="AY254" s="15" t="s">
        <v>135</v>
      </c>
      <c r="BE254" s="233">
        <f>IF(N254="základná",J254,0)</f>
        <v>0</v>
      </c>
      <c r="BF254" s="233">
        <f>IF(N254="znížená",J254,0)</f>
        <v>0</v>
      </c>
      <c r="BG254" s="233">
        <f>IF(N254="zákl. prenesená",J254,0)</f>
        <v>0</v>
      </c>
      <c r="BH254" s="233">
        <f>IF(N254="zníž. prenesená",J254,0)</f>
        <v>0</v>
      </c>
      <c r="BI254" s="233">
        <f>IF(N254="nulová",J254,0)</f>
        <v>0</v>
      </c>
      <c r="BJ254" s="15" t="s">
        <v>144</v>
      </c>
      <c r="BK254" s="234">
        <f>ROUND(I254*H254,3)</f>
        <v>0</v>
      </c>
      <c r="BL254" s="15" t="s">
        <v>192</v>
      </c>
      <c r="BM254" s="232" t="s">
        <v>462</v>
      </c>
    </row>
    <row r="255" s="1" customFormat="1" ht="24" customHeight="1">
      <c r="B255" s="36"/>
      <c r="C255" s="247" t="s">
        <v>507</v>
      </c>
      <c r="D255" s="247" t="s">
        <v>184</v>
      </c>
      <c r="E255" s="248" t="s">
        <v>464</v>
      </c>
      <c r="F255" s="249" t="s">
        <v>465</v>
      </c>
      <c r="G255" s="250" t="s">
        <v>181</v>
      </c>
      <c r="H255" s="251">
        <v>1</v>
      </c>
      <c r="I255" s="252"/>
      <c r="J255" s="251">
        <f>ROUND(I255*H255,3)</f>
        <v>0</v>
      </c>
      <c r="K255" s="249" t="s">
        <v>142</v>
      </c>
      <c r="L255" s="253"/>
      <c r="M255" s="254" t="s">
        <v>1</v>
      </c>
      <c r="N255" s="255" t="s">
        <v>41</v>
      </c>
      <c r="O255" s="84"/>
      <c r="P255" s="230">
        <f>O255*H255</f>
        <v>0</v>
      </c>
      <c r="Q255" s="230">
        <v>0.00044000000000000002</v>
      </c>
      <c r="R255" s="230">
        <f>Q255*H255</f>
        <v>0.00044000000000000002</v>
      </c>
      <c r="S255" s="230">
        <v>0</v>
      </c>
      <c r="T255" s="231">
        <f>S255*H255</f>
        <v>0</v>
      </c>
      <c r="AR255" s="232" t="s">
        <v>283</v>
      </c>
      <c r="AT255" s="232" t="s">
        <v>184</v>
      </c>
      <c r="AU255" s="232" t="s">
        <v>144</v>
      </c>
      <c r="AY255" s="15" t="s">
        <v>135</v>
      </c>
      <c r="BE255" s="233">
        <f>IF(N255="základná",J255,0)</f>
        <v>0</v>
      </c>
      <c r="BF255" s="233">
        <f>IF(N255="znížená",J255,0)</f>
        <v>0</v>
      </c>
      <c r="BG255" s="233">
        <f>IF(N255="zákl. prenesená",J255,0)</f>
        <v>0</v>
      </c>
      <c r="BH255" s="233">
        <f>IF(N255="zníž. prenesená",J255,0)</f>
        <v>0</v>
      </c>
      <c r="BI255" s="233">
        <f>IF(N255="nulová",J255,0)</f>
        <v>0</v>
      </c>
      <c r="BJ255" s="15" t="s">
        <v>144</v>
      </c>
      <c r="BK255" s="234">
        <f>ROUND(I255*H255,3)</f>
        <v>0</v>
      </c>
      <c r="BL255" s="15" t="s">
        <v>192</v>
      </c>
      <c r="BM255" s="232" t="s">
        <v>466</v>
      </c>
    </row>
    <row r="256" s="1" customFormat="1" ht="24" customHeight="1">
      <c r="B256" s="36"/>
      <c r="C256" s="222" t="s">
        <v>513</v>
      </c>
      <c r="D256" s="222" t="s">
        <v>138</v>
      </c>
      <c r="E256" s="223" t="s">
        <v>468</v>
      </c>
      <c r="F256" s="224" t="s">
        <v>469</v>
      </c>
      <c r="G256" s="225" t="s">
        <v>198</v>
      </c>
      <c r="H256" s="226">
        <v>1</v>
      </c>
      <c r="I256" s="227"/>
      <c r="J256" s="226">
        <f>ROUND(I256*H256,3)</f>
        <v>0</v>
      </c>
      <c r="K256" s="224" t="s">
        <v>142</v>
      </c>
      <c r="L256" s="41"/>
      <c r="M256" s="228" t="s">
        <v>1</v>
      </c>
      <c r="N256" s="229" t="s">
        <v>41</v>
      </c>
      <c r="O256" s="84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32" t="s">
        <v>192</v>
      </c>
      <c r="AT256" s="232" t="s">
        <v>138</v>
      </c>
      <c r="AU256" s="232" t="s">
        <v>144</v>
      </c>
      <c r="AY256" s="15" t="s">
        <v>135</v>
      </c>
      <c r="BE256" s="233">
        <f>IF(N256="základná",J256,0)</f>
        <v>0</v>
      </c>
      <c r="BF256" s="233">
        <f>IF(N256="znížená",J256,0)</f>
        <v>0</v>
      </c>
      <c r="BG256" s="233">
        <f>IF(N256="zákl. prenesená",J256,0)</f>
        <v>0</v>
      </c>
      <c r="BH256" s="233">
        <f>IF(N256="zníž. prenesená",J256,0)</f>
        <v>0</v>
      </c>
      <c r="BI256" s="233">
        <f>IF(N256="nulová",J256,0)</f>
        <v>0</v>
      </c>
      <c r="BJ256" s="15" t="s">
        <v>144</v>
      </c>
      <c r="BK256" s="234">
        <f>ROUND(I256*H256,3)</f>
        <v>0</v>
      </c>
      <c r="BL256" s="15" t="s">
        <v>192</v>
      </c>
      <c r="BM256" s="232" t="s">
        <v>470</v>
      </c>
    </row>
    <row r="257" s="1" customFormat="1" ht="24" customHeight="1">
      <c r="B257" s="36"/>
      <c r="C257" s="247" t="s">
        <v>517</v>
      </c>
      <c r="D257" s="247" t="s">
        <v>184</v>
      </c>
      <c r="E257" s="248" t="s">
        <v>472</v>
      </c>
      <c r="F257" s="249" t="s">
        <v>473</v>
      </c>
      <c r="G257" s="250" t="s">
        <v>181</v>
      </c>
      <c r="H257" s="251">
        <v>1</v>
      </c>
      <c r="I257" s="252"/>
      <c r="J257" s="251">
        <f>ROUND(I257*H257,3)</f>
        <v>0</v>
      </c>
      <c r="K257" s="249" t="s">
        <v>142</v>
      </c>
      <c r="L257" s="253"/>
      <c r="M257" s="254" t="s">
        <v>1</v>
      </c>
      <c r="N257" s="255" t="s">
        <v>41</v>
      </c>
      <c r="O257" s="84"/>
      <c r="P257" s="230">
        <f>O257*H257</f>
        <v>0</v>
      </c>
      <c r="Q257" s="230">
        <v>0.01</v>
      </c>
      <c r="R257" s="230">
        <f>Q257*H257</f>
        <v>0.01</v>
      </c>
      <c r="S257" s="230">
        <v>0</v>
      </c>
      <c r="T257" s="231">
        <f>S257*H257</f>
        <v>0</v>
      </c>
      <c r="AR257" s="232" t="s">
        <v>283</v>
      </c>
      <c r="AT257" s="232" t="s">
        <v>184</v>
      </c>
      <c r="AU257" s="232" t="s">
        <v>144</v>
      </c>
      <c r="AY257" s="15" t="s">
        <v>135</v>
      </c>
      <c r="BE257" s="233">
        <f>IF(N257="základná",J257,0)</f>
        <v>0</v>
      </c>
      <c r="BF257" s="233">
        <f>IF(N257="znížená",J257,0)</f>
        <v>0</v>
      </c>
      <c r="BG257" s="233">
        <f>IF(N257="zákl. prenesená",J257,0)</f>
        <v>0</v>
      </c>
      <c r="BH257" s="233">
        <f>IF(N257="zníž. prenesená",J257,0)</f>
        <v>0</v>
      </c>
      <c r="BI257" s="233">
        <f>IF(N257="nulová",J257,0)</f>
        <v>0</v>
      </c>
      <c r="BJ257" s="15" t="s">
        <v>144</v>
      </c>
      <c r="BK257" s="234">
        <f>ROUND(I257*H257,3)</f>
        <v>0</v>
      </c>
      <c r="BL257" s="15" t="s">
        <v>192</v>
      </c>
      <c r="BM257" s="232" t="s">
        <v>474</v>
      </c>
    </row>
    <row r="258" s="1" customFormat="1" ht="24" customHeight="1">
      <c r="B258" s="36"/>
      <c r="C258" s="222" t="s">
        <v>523</v>
      </c>
      <c r="D258" s="222" t="s">
        <v>138</v>
      </c>
      <c r="E258" s="223" t="s">
        <v>476</v>
      </c>
      <c r="F258" s="224" t="s">
        <v>477</v>
      </c>
      <c r="G258" s="225" t="s">
        <v>198</v>
      </c>
      <c r="H258" s="226">
        <v>3</v>
      </c>
      <c r="I258" s="227"/>
      <c r="J258" s="226">
        <f>ROUND(I258*H258,3)</f>
        <v>0</v>
      </c>
      <c r="K258" s="224" t="s">
        <v>142</v>
      </c>
      <c r="L258" s="41"/>
      <c r="M258" s="228" t="s">
        <v>1</v>
      </c>
      <c r="N258" s="229" t="s">
        <v>41</v>
      </c>
      <c r="O258" s="84"/>
      <c r="P258" s="230">
        <f>O258*H258</f>
        <v>0</v>
      </c>
      <c r="Q258" s="230">
        <v>0.00027999999999999998</v>
      </c>
      <c r="R258" s="230">
        <f>Q258*H258</f>
        <v>0.00083999999999999993</v>
      </c>
      <c r="S258" s="230">
        <v>0</v>
      </c>
      <c r="T258" s="231">
        <f>S258*H258</f>
        <v>0</v>
      </c>
      <c r="AR258" s="232" t="s">
        <v>192</v>
      </c>
      <c r="AT258" s="232" t="s">
        <v>138</v>
      </c>
      <c r="AU258" s="232" t="s">
        <v>144</v>
      </c>
      <c r="AY258" s="15" t="s">
        <v>135</v>
      </c>
      <c r="BE258" s="233">
        <f>IF(N258="základná",J258,0)</f>
        <v>0</v>
      </c>
      <c r="BF258" s="233">
        <f>IF(N258="znížená",J258,0)</f>
        <v>0</v>
      </c>
      <c r="BG258" s="233">
        <f>IF(N258="zákl. prenesená",J258,0)</f>
        <v>0</v>
      </c>
      <c r="BH258" s="233">
        <f>IF(N258="zníž. prenesená",J258,0)</f>
        <v>0</v>
      </c>
      <c r="BI258" s="233">
        <f>IF(N258="nulová",J258,0)</f>
        <v>0</v>
      </c>
      <c r="BJ258" s="15" t="s">
        <v>144</v>
      </c>
      <c r="BK258" s="234">
        <f>ROUND(I258*H258,3)</f>
        <v>0</v>
      </c>
      <c r="BL258" s="15" t="s">
        <v>192</v>
      </c>
      <c r="BM258" s="232" t="s">
        <v>478</v>
      </c>
    </row>
    <row r="259" s="1" customFormat="1" ht="16.5" customHeight="1">
      <c r="B259" s="36"/>
      <c r="C259" s="247" t="s">
        <v>527</v>
      </c>
      <c r="D259" s="247" t="s">
        <v>184</v>
      </c>
      <c r="E259" s="248" t="s">
        <v>480</v>
      </c>
      <c r="F259" s="249" t="s">
        <v>481</v>
      </c>
      <c r="G259" s="250" t="s">
        <v>181</v>
      </c>
      <c r="H259" s="251">
        <v>3</v>
      </c>
      <c r="I259" s="252"/>
      <c r="J259" s="251">
        <f>ROUND(I259*H259,3)</f>
        <v>0</v>
      </c>
      <c r="K259" s="249" t="s">
        <v>142</v>
      </c>
      <c r="L259" s="253"/>
      <c r="M259" s="254" t="s">
        <v>1</v>
      </c>
      <c r="N259" s="255" t="s">
        <v>41</v>
      </c>
      <c r="O259" s="84"/>
      <c r="P259" s="230">
        <f>O259*H259</f>
        <v>0</v>
      </c>
      <c r="Q259" s="230">
        <v>0.00027</v>
      </c>
      <c r="R259" s="230">
        <f>Q259*H259</f>
        <v>0.00080999999999999996</v>
      </c>
      <c r="S259" s="230">
        <v>0</v>
      </c>
      <c r="T259" s="231">
        <f>S259*H259</f>
        <v>0</v>
      </c>
      <c r="AR259" s="232" t="s">
        <v>283</v>
      </c>
      <c r="AT259" s="232" t="s">
        <v>184</v>
      </c>
      <c r="AU259" s="232" t="s">
        <v>144</v>
      </c>
      <c r="AY259" s="15" t="s">
        <v>135</v>
      </c>
      <c r="BE259" s="233">
        <f>IF(N259="základná",J259,0)</f>
        <v>0</v>
      </c>
      <c r="BF259" s="233">
        <f>IF(N259="znížená",J259,0)</f>
        <v>0</v>
      </c>
      <c r="BG259" s="233">
        <f>IF(N259="zákl. prenesená",J259,0)</f>
        <v>0</v>
      </c>
      <c r="BH259" s="233">
        <f>IF(N259="zníž. prenesená",J259,0)</f>
        <v>0</v>
      </c>
      <c r="BI259" s="233">
        <f>IF(N259="nulová",J259,0)</f>
        <v>0</v>
      </c>
      <c r="BJ259" s="15" t="s">
        <v>144</v>
      </c>
      <c r="BK259" s="234">
        <f>ROUND(I259*H259,3)</f>
        <v>0</v>
      </c>
      <c r="BL259" s="15" t="s">
        <v>192</v>
      </c>
      <c r="BM259" s="232" t="s">
        <v>482</v>
      </c>
    </row>
    <row r="260" s="1" customFormat="1" ht="16.5" customHeight="1">
      <c r="B260" s="36"/>
      <c r="C260" s="222" t="s">
        <v>531</v>
      </c>
      <c r="D260" s="222" t="s">
        <v>138</v>
      </c>
      <c r="E260" s="223" t="s">
        <v>484</v>
      </c>
      <c r="F260" s="224" t="s">
        <v>485</v>
      </c>
      <c r="G260" s="225" t="s">
        <v>181</v>
      </c>
      <c r="H260" s="226">
        <v>1</v>
      </c>
      <c r="I260" s="227"/>
      <c r="J260" s="226">
        <f>ROUND(I260*H260,3)</f>
        <v>0</v>
      </c>
      <c r="K260" s="224" t="s">
        <v>142</v>
      </c>
      <c r="L260" s="41"/>
      <c r="M260" s="228" t="s">
        <v>1</v>
      </c>
      <c r="N260" s="229" t="s">
        <v>41</v>
      </c>
      <c r="O260" s="84"/>
      <c r="P260" s="230">
        <f>O260*H260</f>
        <v>0</v>
      </c>
      <c r="Q260" s="230">
        <v>0.00010000000000000001</v>
      </c>
      <c r="R260" s="230">
        <f>Q260*H260</f>
        <v>0.00010000000000000001</v>
      </c>
      <c r="S260" s="230">
        <v>0</v>
      </c>
      <c r="T260" s="231">
        <f>S260*H260</f>
        <v>0</v>
      </c>
      <c r="AR260" s="232" t="s">
        <v>192</v>
      </c>
      <c r="AT260" s="232" t="s">
        <v>138</v>
      </c>
      <c r="AU260" s="232" t="s">
        <v>144</v>
      </c>
      <c r="AY260" s="15" t="s">
        <v>135</v>
      </c>
      <c r="BE260" s="233">
        <f>IF(N260="základná",J260,0)</f>
        <v>0</v>
      </c>
      <c r="BF260" s="233">
        <f>IF(N260="znížená",J260,0)</f>
        <v>0</v>
      </c>
      <c r="BG260" s="233">
        <f>IF(N260="zákl. prenesená",J260,0)</f>
        <v>0</v>
      </c>
      <c r="BH260" s="233">
        <f>IF(N260="zníž. prenesená",J260,0)</f>
        <v>0</v>
      </c>
      <c r="BI260" s="233">
        <f>IF(N260="nulová",J260,0)</f>
        <v>0</v>
      </c>
      <c r="BJ260" s="15" t="s">
        <v>144</v>
      </c>
      <c r="BK260" s="234">
        <f>ROUND(I260*H260,3)</f>
        <v>0</v>
      </c>
      <c r="BL260" s="15" t="s">
        <v>192</v>
      </c>
      <c r="BM260" s="232" t="s">
        <v>486</v>
      </c>
    </row>
    <row r="261" s="1" customFormat="1" ht="16.5" customHeight="1">
      <c r="B261" s="36"/>
      <c r="C261" s="247" t="s">
        <v>535</v>
      </c>
      <c r="D261" s="247" t="s">
        <v>184</v>
      </c>
      <c r="E261" s="248" t="s">
        <v>488</v>
      </c>
      <c r="F261" s="249" t="s">
        <v>489</v>
      </c>
      <c r="G261" s="250" t="s">
        <v>181</v>
      </c>
      <c r="H261" s="251">
        <v>1</v>
      </c>
      <c r="I261" s="252"/>
      <c r="J261" s="251">
        <f>ROUND(I261*H261,3)</f>
        <v>0</v>
      </c>
      <c r="K261" s="249" t="s">
        <v>142</v>
      </c>
      <c r="L261" s="253"/>
      <c r="M261" s="254" t="s">
        <v>1</v>
      </c>
      <c r="N261" s="255" t="s">
        <v>41</v>
      </c>
      <c r="O261" s="84"/>
      <c r="P261" s="230">
        <f>O261*H261</f>
        <v>0</v>
      </c>
      <c r="Q261" s="230">
        <v>0.00132</v>
      </c>
      <c r="R261" s="230">
        <f>Q261*H261</f>
        <v>0.00132</v>
      </c>
      <c r="S261" s="230">
        <v>0</v>
      </c>
      <c r="T261" s="231">
        <f>S261*H261</f>
        <v>0</v>
      </c>
      <c r="AR261" s="232" t="s">
        <v>283</v>
      </c>
      <c r="AT261" s="232" t="s">
        <v>184</v>
      </c>
      <c r="AU261" s="232" t="s">
        <v>144</v>
      </c>
      <c r="AY261" s="15" t="s">
        <v>135</v>
      </c>
      <c r="BE261" s="233">
        <f>IF(N261="základná",J261,0)</f>
        <v>0</v>
      </c>
      <c r="BF261" s="233">
        <f>IF(N261="znížená",J261,0)</f>
        <v>0</v>
      </c>
      <c r="BG261" s="233">
        <f>IF(N261="zákl. prenesená",J261,0)</f>
        <v>0</v>
      </c>
      <c r="BH261" s="233">
        <f>IF(N261="zníž. prenesená",J261,0)</f>
        <v>0</v>
      </c>
      <c r="BI261" s="233">
        <f>IF(N261="nulová",J261,0)</f>
        <v>0</v>
      </c>
      <c r="BJ261" s="15" t="s">
        <v>144</v>
      </c>
      <c r="BK261" s="234">
        <f>ROUND(I261*H261,3)</f>
        <v>0</v>
      </c>
      <c r="BL261" s="15" t="s">
        <v>192</v>
      </c>
      <c r="BM261" s="232" t="s">
        <v>490</v>
      </c>
    </row>
    <row r="262" s="1" customFormat="1" ht="16.5" customHeight="1">
      <c r="B262" s="36"/>
      <c r="C262" s="222" t="s">
        <v>539</v>
      </c>
      <c r="D262" s="222" t="s">
        <v>138</v>
      </c>
      <c r="E262" s="223" t="s">
        <v>492</v>
      </c>
      <c r="F262" s="224" t="s">
        <v>493</v>
      </c>
      <c r="G262" s="225" t="s">
        <v>181</v>
      </c>
      <c r="H262" s="226">
        <v>1</v>
      </c>
      <c r="I262" s="227"/>
      <c r="J262" s="226">
        <f>ROUND(I262*H262,3)</f>
        <v>0</v>
      </c>
      <c r="K262" s="224" t="s">
        <v>142</v>
      </c>
      <c r="L262" s="41"/>
      <c r="M262" s="228" t="s">
        <v>1</v>
      </c>
      <c r="N262" s="229" t="s">
        <v>41</v>
      </c>
      <c r="O262" s="84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32" t="s">
        <v>192</v>
      </c>
      <c r="AT262" s="232" t="s">
        <v>138</v>
      </c>
      <c r="AU262" s="232" t="s">
        <v>144</v>
      </c>
      <c r="AY262" s="15" t="s">
        <v>135</v>
      </c>
      <c r="BE262" s="233">
        <f>IF(N262="základná",J262,0)</f>
        <v>0</v>
      </c>
      <c r="BF262" s="233">
        <f>IF(N262="znížená",J262,0)</f>
        <v>0</v>
      </c>
      <c r="BG262" s="233">
        <f>IF(N262="zákl. prenesená",J262,0)</f>
        <v>0</v>
      </c>
      <c r="BH262" s="233">
        <f>IF(N262="zníž. prenesená",J262,0)</f>
        <v>0</v>
      </c>
      <c r="BI262" s="233">
        <f>IF(N262="nulová",J262,0)</f>
        <v>0</v>
      </c>
      <c r="BJ262" s="15" t="s">
        <v>144</v>
      </c>
      <c r="BK262" s="234">
        <f>ROUND(I262*H262,3)</f>
        <v>0</v>
      </c>
      <c r="BL262" s="15" t="s">
        <v>192</v>
      </c>
      <c r="BM262" s="232" t="s">
        <v>494</v>
      </c>
    </row>
    <row r="263" s="1" customFormat="1" ht="24" customHeight="1">
      <c r="B263" s="36"/>
      <c r="C263" s="247" t="s">
        <v>543</v>
      </c>
      <c r="D263" s="247" t="s">
        <v>184</v>
      </c>
      <c r="E263" s="248" t="s">
        <v>496</v>
      </c>
      <c r="F263" s="249" t="s">
        <v>497</v>
      </c>
      <c r="G263" s="250" t="s">
        <v>181</v>
      </c>
      <c r="H263" s="251">
        <v>1</v>
      </c>
      <c r="I263" s="252"/>
      <c r="J263" s="251">
        <f>ROUND(I263*H263,3)</f>
        <v>0</v>
      </c>
      <c r="K263" s="249" t="s">
        <v>142</v>
      </c>
      <c r="L263" s="253"/>
      <c r="M263" s="254" t="s">
        <v>1</v>
      </c>
      <c r="N263" s="255" t="s">
        <v>41</v>
      </c>
      <c r="O263" s="84"/>
      <c r="P263" s="230">
        <f>O263*H263</f>
        <v>0</v>
      </c>
      <c r="Q263" s="230">
        <v>0.00050000000000000001</v>
      </c>
      <c r="R263" s="230">
        <f>Q263*H263</f>
        <v>0.00050000000000000001</v>
      </c>
      <c r="S263" s="230">
        <v>0</v>
      </c>
      <c r="T263" s="231">
        <f>S263*H263</f>
        <v>0</v>
      </c>
      <c r="AR263" s="232" t="s">
        <v>283</v>
      </c>
      <c r="AT263" s="232" t="s">
        <v>184</v>
      </c>
      <c r="AU263" s="232" t="s">
        <v>144</v>
      </c>
      <c r="AY263" s="15" t="s">
        <v>135</v>
      </c>
      <c r="BE263" s="233">
        <f>IF(N263="základná",J263,0)</f>
        <v>0</v>
      </c>
      <c r="BF263" s="233">
        <f>IF(N263="znížená",J263,0)</f>
        <v>0</v>
      </c>
      <c r="BG263" s="233">
        <f>IF(N263="zákl. prenesená",J263,0)</f>
        <v>0</v>
      </c>
      <c r="BH263" s="233">
        <f>IF(N263="zníž. prenesená",J263,0)</f>
        <v>0</v>
      </c>
      <c r="BI263" s="233">
        <f>IF(N263="nulová",J263,0)</f>
        <v>0</v>
      </c>
      <c r="BJ263" s="15" t="s">
        <v>144</v>
      </c>
      <c r="BK263" s="234">
        <f>ROUND(I263*H263,3)</f>
        <v>0</v>
      </c>
      <c r="BL263" s="15" t="s">
        <v>192</v>
      </c>
      <c r="BM263" s="232" t="s">
        <v>498</v>
      </c>
    </row>
    <row r="264" s="1" customFormat="1" ht="24" customHeight="1">
      <c r="B264" s="36"/>
      <c r="C264" s="222" t="s">
        <v>549</v>
      </c>
      <c r="D264" s="222" t="s">
        <v>138</v>
      </c>
      <c r="E264" s="223" t="s">
        <v>500</v>
      </c>
      <c r="F264" s="224" t="s">
        <v>501</v>
      </c>
      <c r="G264" s="225" t="s">
        <v>181</v>
      </c>
      <c r="H264" s="226">
        <v>1</v>
      </c>
      <c r="I264" s="227"/>
      <c r="J264" s="226">
        <f>ROUND(I264*H264,3)</f>
        <v>0</v>
      </c>
      <c r="K264" s="224" t="s">
        <v>142</v>
      </c>
      <c r="L264" s="41"/>
      <c r="M264" s="228" t="s">
        <v>1</v>
      </c>
      <c r="N264" s="229" t="s">
        <v>41</v>
      </c>
      <c r="O264" s="84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AR264" s="232" t="s">
        <v>192</v>
      </c>
      <c r="AT264" s="232" t="s">
        <v>138</v>
      </c>
      <c r="AU264" s="232" t="s">
        <v>144</v>
      </c>
      <c r="AY264" s="15" t="s">
        <v>135</v>
      </c>
      <c r="BE264" s="233">
        <f>IF(N264="základná",J264,0)</f>
        <v>0</v>
      </c>
      <c r="BF264" s="233">
        <f>IF(N264="znížená",J264,0)</f>
        <v>0</v>
      </c>
      <c r="BG264" s="233">
        <f>IF(N264="zákl. prenesená",J264,0)</f>
        <v>0</v>
      </c>
      <c r="BH264" s="233">
        <f>IF(N264="zníž. prenesená",J264,0)</f>
        <v>0</v>
      </c>
      <c r="BI264" s="233">
        <f>IF(N264="nulová",J264,0)</f>
        <v>0</v>
      </c>
      <c r="BJ264" s="15" t="s">
        <v>144</v>
      </c>
      <c r="BK264" s="234">
        <f>ROUND(I264*H264,3)</f>
        <v>0</v>
      </c>
      <c r="BL264" s="15" t="s">
        <v>192</v>
      </c>
      <c r="BM264" s="232" t="s">
        <v>502</v>
      </c>
    </row>
    <row r="265" s="1" customFormat="1" ht="36" customHeight="1">
      <c r="B265" s="36"/>
      <c r="C265" s="247" t="s">
        <v>553</v>
      </c>
      <c r="D265" s="247" t="s">
        <v>184</v>
      </c>
      <c r="E265" s="248" t="s">
        <v>504</v>
      </c>
      <c r="F265" s="249" t="s">
        <v>505</v>
      </c>
      <c r="G265" s="250" t="s">
        <v>181</v>
      </c>
      <c r="H265" s="251">
        <v>1</v>
      </c>
      <c r="I265" s="252"/>
      <c r="J265" s="251">
        <f>ROUND(I265*H265,3)</f>
        <v>0</v>
      </c>
      <c r="K265" s="249" t="s">
        <v>142</v>
      </c>
      <c r="L265" s="253"/>
      <c r="M265" s="254" t="s">
        <v>1</v>
      </c>
      <c r="N265" s="255" t="s">
        <v>41</v>
      </c>
      <c r="O265" s="84"/>
      <c r="P265" s="230">
        <f>O265*H265</f>
        <v>0</v>
      </c>
      <c r="Q265" s="230">
        <v>0.00073999999999999999</v>
      </c>
      <c r="R265" s="230">
        <f>Q265*H265</f>
        <v>0.00073999999999999999</v>
      </c>
      <c r="S265" s="230">
        <v>0</v>
      </c>
      <c r="T265" s="231">
        <f>S265*H265</f>
        <v>0</v>
      </c>
      <c r="AR265" s="232" t="s">
        <v>283</v>
      </c>
      <c r="AT265" s="232" t="s">
        <v>184</v>
      </c>
      <c r="AU265" s="232" t="s">
        <v>144</v>
      </c>
      <c r="AY265" s="15" t="s">
        <v>135</v>
      </c>
      <c r="BE265" s="233">
        <f>IF(N265="základná",J265,0)</f>
        <v>0</v>
      </c>
      <c r="BF265" s="233">
        <f>IF(N265="znížená",J265,0)</f>
        <v>0</v>
      </c>
      <c r="BG265" s="233">
        <f>IF(N265="zákl. prenesená",J265,0)</f>
        <v>0</v>
      </c>
      <c r="BH265" s="233">
        <f>IF(N265="zníž. prenesená",J265,0)</f>
        <v>0</v>
      </c>
      <c r="BI265" s="233">
        <f>IF(N265="nulová",J265,0)</f>
        <v>0</v>
      </c>
      <c r="BJ265" s="15" t="s">
        <v>144</v>
      </c>
      <c r="BK265" s="234">
        <f>ROUND(I265*H265,3)</f>
        <v>0</v>
      </c>
      <c r="BL265" s="15" t="s">
        <v>192</v>
      </c>
      <c r="BM265" s="232" t="s">
        <v>506</v>
      </c>
    </row>
    <row r="266" s="1" customFormat="1" ht="24" customHeight="1">
      <c r="B266" s="36"/>
      <c r="C266" s="222" t="s">
        <v>558</v>
      </c>
      <c r="D266" s="222" t="s">
        <v>138</v>
      </c>
      <c r="E266" s="223" t="s">
        <v>508</v>
      </c>
      <c r="F266" s="224" t="s">
        <v>509</v>
      </c>
      <c r="G266" s="225" t="s">
        <v>259</v>
      </c>
      <c r="H266" s="226">
        <v>0.056000000000000001</v>
      </c>
      <c r="I266" s="227"/>
      <c r="J266" s="226">
        <f>ROUND(I266*H266,3)</f>
        <v>0</v>
      </c>
      <c r="K266" s="224" t="s">
        <v>142</v>
      </c>
      <c r="L266" s="41"/>
      <c r="M266" s="228" t="s">
        <v>1</v>
      </c>
      <c r="N266" s="229" t="s">
        <v>41</v>
      </c>
      <c r="O266" s="84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32" t="s">
        <v>192</v>
      </c>
      <c r="AT266" s="232" t="s">
        <v>138</v>
      </c>
      <c r="AU266" s="232" t="s">
        <v>144</v>
      </c>
      <c r="AY266" s="15" t="s">
        <v>135</v>
      </c>
      <c r="BE266" s="233">
        <f>IF(N266="základná",J266,0)</f>
        <v>0</v>
      </c>
      <c r="BF266" s="233">
        <f>IF(N266="znížená",J266,0)</f>
        <v>0</v>
      </c>
      <c r="BG266" s="233">
        <f>IF(N266="zákl. prenesená",J266,0)</f>
        <v>0</v>
      </c>
      <c r="BH266" s="233">
        <f>IF(N266="zníž. prenesená",J266,0)</f>
        <v>0</v>
      </c>
      <c r="BI266" s="233">
        <f>IF(N266="nulová",J266,0)</f>
        <v>0</v>
      </c>
      <c r="BJ266" s="15" t="s">
        <v>144</v>
      </c>
      <c r="BK266" s="234">
        <f>ROUND(I266*H266,3)</f>
        <v>0</v>
      </c>
      <c r="BL266" s="15" t="s">
        <v>192</v>
      </c>
      <c r="BM266" s="232" t="s">
        <v>510</v>
      </c>
    </row>
    <row r="267" s="11" customFormat="1" ht="22.8" customHeight="1">
      <c r="B267" s="206"/>
      <c r="C267" s="207"/>
      <c r="D267" s="208" t="s">
        <v>74</v>
      </c>
      <c r="E267" s="220" t="s">
        <v>511</v>
      </c>
      <c r="F267" s="220" t="s">
        <v>512</v>
      </c>
      <c r="G267" s="207"/>
      <c r="H267" s="207"/>
      <c r="I267" s="210"/>
      <c r="J267" s="221">
        <f>BK267</f>
        <v>0</v>
      </c>
      <c r="K267" s="207"/>
      <c r="L267" s="212"/>
      <c r="M267" s="213"/>
      <c r="N267" s="214"/>
      <c r="O267" s="214"/>
      <c r="P267" s="215">
        <f>SUM(P268:P272)</f>
        <v>0</v>
      </c>
      <c r="Q267" s="214"/>
      <c r="R267" s="215">
        <f>SUM(R268:R272)</f>
        <v>0.17154093000000001</v>
      </c>
      <c r="S267" s="214"/>
      <c r="T267" s="216">
        <f>SUM(T268:T272)</f>
        <v>0</v>
      </c>
      <c r="AR267" s="217" t="s">
        <v>144</v>
      </c>
      <c r="AT267" s="218" t="s">
        <v>74</v>
      </c>
      <c r="AU267" s="218" t="s">
        <v>83</v>
      </c>
      <c r="AY267" s="217" t="s">
        <v>135</v>
      </c>
      <c r="BK267" s="219">
        <f>SUM(BK268:BK272)</f>
        <v>0</v>
      </c>
    </row>
    <row r="268" s="1" customFormat="1" ht="36" customHeight="1">
      <c r="B268" s="36"/>
      <c r="C268" s="222" t="s">
        <v>564</v>
      </c>
      <c r="D268" s="222" t="s">
        <v>138</v>
      </c>
      <c r="E268" s="223" t="s">
        <v>839</v>
      </c>
      <c r="F268" s="224" t="s">
        <v>840</v>
      </c>
      <c r="G268" s="225" t="s">
        <v>141</v>
      </c>
      <c r="H268" s="226">
        <v>3.2450000000000001</v>
      </c>
      <c r="I268" s="227"/>
      <c r="J268" s="226">
        <f>ROUND(I268*H268,3)</f>
        <v>0</v>
      </c>
      <c r="K268" s="224" t="s">
        <v>142</v>
      </c>
      <c r="L268" s="41"/>
      <c r="M268" s="228" t="s">
        <v>1</v>
      </c>
      <c r="N268" s="229" t="s">
        <v>41</v>
      </c>
      <c r="O268" s="84"/>
      <c r="P268" s="230">
        <f>O268*H268</f>
        <v>0</v>
      </c>
      <c r="Q268" s="230">
        <v>0.01197</v>
      </c>
      <c r="R268" s="230">
        <f>Q268*H268</f>
        <v>0.038842649999999999</v>
      </c>
      <c r="S268" s="230">
        <v>0</v>
      </c>
      <c r="T268" s="231">
        <f>S268*H268</f>
        <v>0</v>
      </c>
      <c r="AR268" s="232" t="s">
        <v>192</v>
      </c>
      <c r="AT268" s="232" t="s">
        <v>138</v>
      </c>
      <c r="AU268" s="232" t="s">
        <v>144</v>
      </c>
      <c r="AY268" s="15" t="s">
        <v>135</v>
      </c>
      <c r="BE268" s="233">
        <f>IF(N268="základná",J268,0)</f>
        <v>0</v>
      </c>
      <c r="BF268" s="233">
        <f>IF(N268="znížená",J268,0)</f>
        <v>0</v>
      </c>
      <c r="BG268" s="233">
        <f>IF(N268="zákl. prenesená",J268,0)</f>
        <v>0</v>
      </c>
      <c r="BH268" s="233">
        <f>IF(N268="zníž. prenesená",J268,0)</f>
        <v>0</v>
      </c>
      <c r="BI268" s="233">
        <f>IF(N268="nulová",J268,0)</f>
        <v>0</v>
      </c>
      <c r="BJ268" s="15" t="s">
        <v>144</v>
      </c>
      <c r="BK268" s="234">
        <f>ROUND(I268*H268,3)</f>
        <v>0</v>
      </c>
      <c r="BL268" s="15" t="s">
        <v>192</v>
      </c>
      <c r="BM268" s="232" t="s">
        <v>841</v>
      </c>
    </row>
    <row r="269" s="12" customFormat="1">
      <c r="B269" s="235"/>
      <c r="C269" s="236"/>
      <c r="D269" s="237" t="s">
        <v>146</v>
      </c>
      <c r="E269" s="238" t="s">
        <v>1</v>
      </c>
      <c r="F269" s="239" t="s">
        <v>842</v>
      </c>
      <c r="G269" s="236"/>
      <c r="H269" s="240">
        <v>3.2450000000000001</v>
      </c>
      <c r="I269" s="241"/>
      <c r="J269" s="236"/>
      <c r="K269" s="236"/>
      <c r="L269" s="242"/>
      <c r="M269" s="243"/>
      <c r="N269" s="244"/>
      <c r="O269" s="244"/>
      <c r="P269" s="244"/>
      <c r="Q269" s="244"/>
      <c r="R269" s="244"/>
      <c r="S269" s="244"/>
      <c r="T269" s="245"/>
      <c r="AT269" s="246" t="s">
        <v>146</v>
      </c>
      <c r="AU269" s="246" t="s">
        <v>144</v>
      </c>
      <c r="AV269" s="12" t="s">
        <v>144</v>
      </c>
      <c r="AW269" s="12" t="s">
        <v>30</v>
      </c>
      <c r="AX269" s="12" t="s">
        <v>83</v>
      </c>
      <c r="AY269" s="246" t="s">
        <v>135</v>
      </c>
    </row>
    <row r="270" s="1" customFormat="1" ht="24" customHeight="1">
      <c r="B270" s="36"/>
      <c r="C270" s="222" t="s">
        <v>572</v>
      </c>
      <c r="D270" s="222" t="s">
        <v>138</v>
      </c>
      <c r="E270" s="223" t="s">
        <v>514</v>
      </c>
      <c r="F270" s="224" t="s">
        <v>515</v>
      </c>
      <c r="G270" s="225" t="s">
        <v>141</v>
      </c>
      <c r="H270" s="226">
        <v>10.868</v>
      </c>
      <c r="I270" s="227"/>
      <c r="J270" s="226">
        <f>ROUND(I270*H270,3)</f>
        <v>0</v>
      </c>
      <c r="K270" s="224" t="s">
        <v>142</v>
      </c>
      <c r="L270" s="41"/>
      <c r="M270" s="228" t="s">
        <v>1</v>
      </c>
      <c r="N270" s="229" t="s">
        <v>41</v>
      </c>
      <c r="O270" s="84"/>
      <c r="P270" s="230">
        <f>O270*H270</f>
        <v>0</v>
      </c>
      <c r="Q270" s="230">
        <v>0.01221</v>
      </c>
      <c r="R270" s="230">
        <f>Q270*H270</f>
        <v>0.13269828</v>
      </c>
      <c r="S270" s="230">
        <v>0</v>
      </c>
      <c r="T270" s="231">
        <f>S270*H270</f>
        <v>0</v>
      </c>
      <c r="AR270" s="232" t="s">
        <v>192</v>
      </c>
      <c r="AT270" s="232" t="s">
        <v>138</v>
      </c>
      <c r="AU270" s="232" t="s">
        <v>144</v>
      </c>
      <c r="AY270" s="15" t="s">
        <v>135</v>
      </c>
      <c r="BE270" s="233">
        <f>IF(N270="základná",J270,0)</f>
        <v>0</v>
      </c>
      <c r="BF270" s="233">
        <f>IF(N270="znížená",J270,0)</f>
        <v>0</v>
      </c>
      <c r="BG270" s="233">
        <f>IF(N270="zákl. prenesená",J270,0)</f>
        <v>0</v>
      </c>
      <c r="BH270" s="233">
        <f>IF(N270="zníž. prenesená",J270,0)</f>
        <v>0</v>
      </c>
      <c r="BI270" s="233">
        <f>IF(N270="nulová",J270,0)</f>
        <v>0</v>
      </c>
      <c r="BJ270" s="15" t="s">
        <v>144</v>
      </c>
      <c r="BK270" s="234">
        <f>ROUND(I270*H270,3)</f>
        <v>0</v>
      </c>
      <c r="BL270" s="15" t="s">
        <v>192</v>
      </c>
      <c r="BM270" s="232" t="s">
        <v>516</v>
      </c>
    </row>
    <row r="271" s="12" customFormat="1">
      <c r="B271" s="235"/>
      <c r="C271" s="236"/>
      <c r="D271" s="237" t="s">
        <v>146</v>
      </c>
      <c r="E271" s="238" t="s">
        <v>1</v>
      </c>
      <c r="F271" s="239" t="s">
        <v>789</v>
      </c>
      <c r="G271" s="236"/>
      <c r="H271" s="240">
        <v>10.868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AT271" s="246" t="s">
        <v>146</v>
      </c>
      <c r="AU271" s="246" t="s">
        <v>144</v>
      </c>
      <c r="AV271" s="12" t="s">
        <v>144</v>
      </c>
      <c r="AW271" s="12" t="s">
        <v>30</v>
      </c>
      <c r="AX271" s="12" t="s">
        <v>83</v>
      </c>
      <c r="AY271" s="246" t="s">
        <v>135</v>
      </c>
    </row>
    <row r="272" s="1" customFormat="1" ht="24" customHeight="1">
      <c r="B272" s="36"/>
      <c r="C272" s="222" t="s">
        <v>577</v>
      </c>
      <c r="D272" s="222" t="s">
        <v>138</v>
      </c>
      <c r="E272" s="223" t="s">
        <v>518</v>
      </c>
      <c r="F272" s="224" t="s">
        <v>519</v>
      </c>
      <c r="G272" s="225" t="s">
        <v>259</v>
      </c>
      <c r="H272" s="226">
        <v>0.17199999999999999</v>
      </c>
      <c r="I272" s="227"/>
      <c r="J272" s="226">
        <f>ROUND(I272*H272,3)</f>
        <v>0</v>
      </c>
      <c r="K272" s="224" t="s">
        <v>142</v>
      </c>
      <c r="L272" s="41"/>
      <c r="M272" s="228" t="s">
        <v>1</v>
      </c>
      <c r="N272" s="229" t="s">
        <v>41</v>
      </c>
      <c r="O272" s="84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AR272" s="232" t="s">
        <v>192</v>
      </c>
      <c r="AT272" s="232" t="s">
        <v>138</v>
      </c>
      <c r="AU272" s="232" t="s">
        <v>144</v>
      </c>
      <c r="AY272" s="15" t="s">
        <v>135</v>
      </c>
      <c r="BE272" s="233">
        <f>IF(N272="základná",J272,0)</f>
        <v>0</v>
      </c>
      <c r="BF272" s="233">
        <f>IF(N272="znížená",J272,0)</f>
        <v>0</v>
      </c>
      <c r="BG272" s="233">
        <f>IF(N272="zákl. prenesená",J272,0)</f>
        <v>0</v>
      </c>
      <c r="BH272" s="233">
        <f>IF(N272="zníž. prenesená",J272,0)</f>
        <v>0</v>
      </c>
      <c r="BI272" s="233">
        <f>IF(N272="nulová",J272,0)</f>
        <v>0</v>
      </c>
      <c r="BJ272" s="15" t="s">
        <v>144</v>
      </c>
      <c r="BK272" s="234">
        <f>ROUND(I272*H272,3)</f>
        <v>0</v>
      </c>
      <c r="BL272" s="15" t="s">
        <v>192</v>
      </c>
      <c r="BM272" s="232" t="s">
        <v>520</v>
      </c>
    </row>
    <row r="273" s="11" customFormat="1" ht="22.8" customHeight="1">
      <c r="B273" s="206"/>
      <c r="C273" s="207"/>
      <c r="D273" s="208" t="s">
        <v>74</v>
      </c>
      <c r="E273" s="220" t="s">
        <v>521</v>
      </c>
      <c r="F273" s="220" t="s">
        <v>522</v>
      </c>
      <c r="G273" s="207"/>
      <c r="H273" s="207"/>
      <c r="I273" s="210"/>
      <c r="J273" s="221">
        <f>BK273</f>
        <v>0</v>
      </c>
      <c r="K273" s="207"/>
      <c r="L273" s="212"/>
      <c r="M273" s="213"/>
      <c r="N273" s="214"/>
      <c r="O273" s="214"/>
      <c r="P273" s="215">
        <f>SUM(P274:P281)</f>
        <v>0</v>
      </c>
      <c r="Q273" s="214"/>
      <c r="R273" s="215">
        <f>SUM(R274:R281)</f>
        <v>0.026459000000000003</v>
      </c>
      <c r="S273" s="214"/>
      <c r="T273" s="216">
        <f>SUM(T274:T281)</f>
        <v>0</v>
      </c>
      <c r="AR273" s="217" t="s">
        <v>144</v>
      </c>
      <c r="AT273" s="218" t="s">
        <v>74</v>
      </c>
      <c r="AU273" s="218" t="s">
        <v>83</v>
      </c>
      <c r="AY273" s="217" t="s">
        <v>135</v>
      </c>
      <c r="BK273" s="219">
        <f>SUM(BK274:BK281)</f>
        <v>0</v>
      </c>
    </row>
    <row r="274" s="1" customFormat="1" ht="24" customHeight="1">
      <c r="B274" s="36"/>
      <c r="C274" s="222" t="s">
        <v>281</v>
      </c>
      <c r="D274" s="222" t="s">
        <v>138</v>
      </c>
      <c r="E274" s="223" t="s">
        <v>524</v>
      </c>
      <c r="F274" s="224" t="s">
        <v>525</v>
      </c>
      <c r="G274" s="225" t="s">
        <v>181</v>
      </c>
      <c r="H274" s="226">
        <v>1</v>
      </c>
      <c r="I274" s="227"/>
      <c r="J274" s="226">
        <f>ROUND(I274*H274,3)</f>
        <v>0</v>
      </c>
      <c r="K274" s="224" t="s">
        <v>142</v>
      </c>
      <c r="L274" s="41"/>
      <c r="M274" s="228" t="s">
        <v>1</v>
      </c>
      <c r="N274" s="229" t="s">
        <v>41</v>
      </c>
      <c r="O274" s="84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32" t="s">
        <v>192</v>
      </c>
      <c r="AT274" s="232" t="s">
        <v>138</v>
      </c>
      <c r="AU274" s="232" t="s">
        <v>144</v>
      </c>
      <c r="AY274" s="15" t="s">
        <v>135</v>
      </c>
      <c r="BE274" s="233">
        <f>IF(N274="základná",J274,0)</f>
        <v>0</v>
      </c>
      <c r="BF274" s="233">
        <f>IF(N274="znížená",J274,0)</f>
        <v>0</v>
      </c>
      <c r="BG274" s="233">
        <f>IF(N274="zákl. prenesená",J274,0)</f>
        <v>0</v>
      </c>
      <c r="BH274" s="233">
        <f>IF(N274="zníž. prenesená",J274,0)</f>
        <v>0</v>
      </c>
      <c r="BI274" s="233">
        <f>IF(N274="nulová",J274,0)</f>
        <v>0</v>
      </c>
      <c r="BJ274" s="15" t="s">
        <v>144</v>
      </c>
      <c r="BK274" s="234">
        <f>ROUND(I274*H274,3)</f>
        <v>0</v>
      </c>
      <c r="BL274" s="15" t="s">
        <v>192</v>
      </c>
      <c r="BM274" s="232" t="s">
        <v>526</v>
      </c>
    </row>
    <row r="275" s="1" customFormat="1" ht="24" customHeight="1">
      <c r="B275" s="36"/>
      <c r="C275" s="247" t="s">
        <v>584</v>
      </c>
      <c r="D275" s="247" t="s">
        <v>184</v>
      </c>
      <c r="E275" s="248" t="s">
        <v>528</v>
      </c>
      <c r="F275" s="249" t="s">
        <v>529</v>
      </c>
      <c r="G275" s="250" t="s">
        <v>181</v>
      </c>
      <c r="H275" s="251">
        <v>1</v>
      </c>
      <c r="I275" s="252"/>
      <c r="J275" s="251">
        <f>ROUND(I275*H275,3)</f>
        <v>0</v>
      </c>
      <c r="K275" s="249" t="s">
        <v>142</v>
      </c>
      <c r="L275" s="253"/>
      <c r="M275" s="254" t="s">
        <v>1</v>
      </c>
      <c r="N275" s="255" t="s">
        <v>41</v>
      </c>
      <c r="O275" s="84"/>
      <c r="P275" s="230">
        <f>O275*H275</f>
        <v>0</v>
      </c>
      <c r="Q275" s="230">
        <v>0.001</v>
      </c>
      <c r="R275" s="230">
        <f>Q275*H275</f>
        <v>0.001</v>
      </c>
      <c r="S275" s="230">
        <v>0</v>
      </c>
      <c r="T275" s="231">
        <f>S275*H275</f>
        <v>0</v>
      </c>
      <c r="AR275" s="232" t="s">
        <v>283</v>
      </c>
      <c r="AT275" s="232" t="s">
        <v>184</v>
      </c>
      <c r="AU275" s="232" t="s">
        <v>144</v>
      </c>
      <c r="AY275" s="15" t="s">
        <v>135</v>
      </c>
      <c r="BE275" s="233">
        <f>IF(N275="základná",J275,0)</f>
        <v>0</v>
      </c>
      <c r="BF275" s="233">
        <f>IF(N275="znížená",J275,0)</f>
        <v>0</v>
      </c>
      <c r="BG275" s="233">
        <f>IF(N275="zákl. prenesená",J275,0)</f>
        <v>0</v>
      </c>
      <c r="BH275" s="233">
        <f>IF(N275="zníž. prenesená",J275,0)</f>
        <v>0</v>
      </c>
      <c r="BI275" s="233">
        <f>IF(N275="nulová",J275,0)</f>
        <v>0</v>
      </c>
      <c r="BJ275" s="15" t="s">
        <v>144</v>
      </c>
      <c r="BK275" s="234">
        <f>ROUND(I275*H275,3)</f>
        <v>0</v>
      </c>
      <c r="BL275" s="15" t="s">
        <v>192</v>
      </c>
      <c r="BM275" s="232" t="s">
        <v>530</v>
      </c>
    </row>
    <row r="276" s="1" customFormat="1" ht="36" customHeight="1">
      <c r="B276" s="36"/>
      <c r="C276" s="247" t="s">
        <v>590</v>
      </c>
      <c r="D276" s="247" t="s">
        <v>184</v>
      </c>
      <c r="E276" s="248" t="s">
        <v>532</v>
      </c>
      <c r="F276" s="249" t="s">
        <v>843</v>
      </c>
      <c r="G276" s="250" t="s">
        <v>181</v>
      </c>
      <c r="H276" s="251">
        <v>1</v>
      </c>
      <c r="I276" s="252"/>
      <c r="J276" s="251">
        <f>ROUND(I276*H276,3)</f>
        <v>0</v>
      </c>
      <c r="K276" s="249" t="s">
        <v>142</v>
      </c>
      <c r="L276" s="253"/>
      <c r="M276" s="254" t="s">
        <v>1</v>
      </c>
      <c r="N276" s="255" t="s">
        <v>41</v>
      </c>
      <c r="O276" s="84"/>
      <c r="P276" s="230">
        <f>O276*H276</f>
        <v>0</v>
      </c>
      <c r="Q276" s="230">
        <v>0.025000000000000001</v>
      </c>
      <c r="R276" s="230">
        <f>Q276*H276</f>
        <v>0.025000000000000001</v>
      </c>
      <c r="S276" s="230">
        <v>0</v>
      </c>
      <c r="T276" s="231">
        <f>S276*H276</f>
        <v>0</v>
      </c>
      <c r="AR276" s="232" t="s">
        <v>283</v>
      </c>
      <c r="AT276" s="232" t="s">
        <v>184</v>
      </c>
      <c r="AU276" s="232" t="s">
        <v>144</v>
      </c>
      <c r="AY276" s="15" t="s">
        <v>135</v>
      </c>
      <c r="BE276" s="233">
        <f>IF(N276="základná",J276,0)</f>
        <v>0</v>
      </c>
      <c r="BF276" s="233">
        <f>IF(N276="znížená",J276,0)</f>
        <v>0</v>
      </c>
      <c r="BG276" s="233">
        <f>IF(N276="zákl. prenesená",J276,0)</f>
        <v>0</v>
      </c>
      <c r="BH276" s="233">
        <f>IF(N276="zníž. prenesená",J276,0)</f>
        <v>0</v>
      </c>
      <c r="BI276" s="233">
        <f>IF(N276="nulová",J276,0)</f>
        <v>0</v>
      </c>
      <c r="BJ276" s="15" t="s">
        <v>144</v>
      </c>
      <c r="BK276" s="234">
        <f>ROUND(I276*H276,3)</f>
        <v>0</v>
      </c>
      <c r="BL276" s="15" t="s">
        <v>192</v>
      </c>
      <c r="BM276" s="232" t="s">
        <v>534</v>
      </c>
    </row>
    <row r="277" s="1" customFormat="1" ht="24" customHeight="1">
      <c r="B277" s="36"/>
      <c r="C277" s="222" t="s">
        <v>594</v>
      </c>
      <c r="D277" s="222" t="s">
        <v>138</v>
      </c>
      <c r="E277" s="223" t="s">
        <v>844</v>
      </c>
      <c r="F277" s="224" t="s">
        <v>845</v>
      </c>
      <c r="G277" s="225" t="s">
        <v>181</v>
      </c>
      <c r="H277" s="226">
        <v>1</v>
      </c>
      <c r="I277" s="227"/>
      <c r="J277" s="226">
        <f>ROUND(I277*H277,3)</f>
        <v>0</v>
      </c>
      <c r="K277" s="224" t="s">
        <v>142</v>
      </c>
      <c r="L277" s="41"/>
      <c r="M277" s="228" t="s">
        <v>1</v>
      </c>
      <c r="N277" s="229" t="s">
        <v>41</v>
      </c>
      <c r="O277" s="84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AR277" s="232" t="s">
        <v>192</v>
      </c>
      <c r="AT277" s="232" t="s">
        <v>138</v>
      </c>
      <c r="AU277" s="232" t="s">
        <v>144</v>
      </c>
      <c r="AY277" s="15" t="s">
        <v>135</v>
      </c>
      <c r="BE277" s="233">
        <f>IF(N277="základná",J277,0)</f>
        <v>0</v>
      </c>
      <c r="BF277" s="233">
        <f>IF(N277="znížená",J277,0)</f>
        <v>0</v>
      </c>
      <c r="BG277" s="233">
        <f>IF(N277="zákl. prenesená",J277,0)</f>
        <v>0</v>
      </c>
      <c r="BH277" s="233">
        <f>IF(N277="zníž. prenesená",J277,0)</f>
        <v>0</v>
      </c>
      <c r="BI277" s="233">
        <f>IF(N277="nulová",J277,0)</f>
        <v>0</v>
      </c>
      <c r="BJ277" s="15" t="s">
        <v>144</v>
      </c>
      <c r="BK277" s="234">
        <f>ROUND(I277*H277,3)</f>
        <v>0</v>
      </c>
      <c r="BL277" s="15" t="s">
        <v>192</v>
      </c>
      <c r="BM277" s="232" t="s">
        <v>989</v>
      </c>
    </row>
    <row r="278" s="1" customFormat="1" ht="16.5" customHeight="1">
      <c r="B278" s="36"/>
      <c r="C278" s="222" t="s">
        <v>600</v>
      </c>
      <c r="D278" s="222" t="s">
        <v>138</v>
      </c>
      <c r="E278" s="223" t="s">
        <v>536</v>
      </c>
      <c r="F278" s="224" t="s">
        <v>537</v>
      </c>
      <c r="G278" s="225" t="s">
        <v>152</v>
      </c>
      <c r="H278" s="226">
        <v>1.7</v>
      </c>
      <c r="I278" s="227"/>
      <c r="J278" s="226">
        <f>ROUND(I278*H278,3)</f>
        <v>0</v>
      </c>
      <c r="K278" s="224" t="s">
        <v>142</v>
      </c>
      <c r="L278" s="41"/>
      <c r="M278" s="228" t="s">
        <v>1</v>
      </c>
      <c r="N278" s="229" t="s">
        <v>41</v>
      </c>
      <c r="O278" s="84"/>
      <c r="P278" s="230">
        <f>O278*H278</f>
        <v>0</v>
      </c>
      <c r="Q278" s="230">
        <v>1.0000000000000001E-05</v>
      </c>
      <c r="R278" s="230">
        <f>Q278*H278</f>
        <v>1.7E-05</v>
      </c>
      <c r="S278" s="230">
        <v>0</v>
      </c>
      <c r="T278" s="231">
        <f>S278*H278</f>
        <v>0</v>
      </c>
      <c r="AR278" s="232" t="s">
        <v>192</v>
      </c>
      <c r="AT278" s="232" t="s">
        <v>138</v>
      </c>
      <c r="AU278" s="232" t="s">
        <v>144</v>
      </c>
      <c r="AY278" s="15" t="s">
        <v>135</v>
      </c>
      <c r="BE278" s="233">
        <f>IF(N278="základná",J278,0)</f>
        <v>0</v>
      </c>
      <c r="BF278" s="233">
        <f>IF(N278="znížená",J278,0)</f>
        <v>0</v>
      </c>
      <c r="BG278" s="233">
        <f>IF(N278="zákl. prenesená",J278,0)</f>
        <v>0</v>
      </c>
      <c r="BH278" s="233">
        <f>IF(N278="zníž. prenesená",J278,0)</f>
        <v>0</v>
      </c>
      <c r="BI278" s="233">
        <f>IF(N278="nulová",J278,0)</f>
        <v>0</v>
      </c>
      <c r="BJ278" s="15" t="s">
        <v>144</v>
      </c>
      <c r="BK278" s="234">
        <f>ROUND(I278*H278,3)</f>
        <v>0</v>
      </c>
      <c r="BL278" s="15" t="s">
        <v>192</v>
      </c>
      <c r="BM278" s="232" t="s">
        <v>538</v>
      </c>
    </row>
    <row r="279" s="12" customFormat="1">
      <c r="B279" s="235"/>
      <c r="C279" s="236"/>
      <c r="D279" s="237" t="s">
        <v>146</v>
      </c>
      <c r="E279" s="238" t="s">
        <v>1</v>
      </c>
      <c r="F279" s="239" t="s">
        <v>847</v>
      </c>
      <c r="G279" s="236"/>
      <c r="H279" s="240">
        <v>1.7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146</v>
      </c>
      <c r="AU279" s="246" t="s">
        <v>144</v>
      </c>
      <c r="AV279" s="12" t="s">
        <v>144</v>
      </c>
      <c r="AW279" s="12" t="s">
        <v>30</v>
      </c>
      <c r="AX279" s="12" t="s">
        <v>83</v>
      </c>
      <c r="AY279" s="246" t="s">
        <v>135</v>
      </c>
    </row>
    <row r="280" s="1" customFormat="1" ht="16.5" customHeight="1">
      <c r="B280" s="36"/>
      <c r="C280" s="247" t="s">
        <v>604</v>
      </c>
      <c r="D280" s="247" t="s">
        <v>184</v>
      </c>
      <c r="E280" s="248" t="s">
        <v>540</v>
      </c>
      <c r="F280" s="249" t="s">
        <v>541</v>
      </c>
      <c r="G280" s="250" t="s">
        <v>152</v>
      </c>
      <c r="H280" s="251">
        <v>1.7</v>
      </c>
      <c r="I280" s="252"/>
      <c r="J280" s="251">
        <f>ROUND(I280*H280,3)</f>
        <v>0</v>
      </c>
      <c r="K280" s="249" t="s">
        <v>142</v>
      </c>
      <c r="L280" s="253"/>
      <c r="M280" s="254" t="s">
        <v>1</v>
      </c>
      <c r="N280" s="255" t="s">
        <v>41</v>
      </c>
      <c r="O280" s="84"/>
      <c r="P280" s="230">
        <f>O280*H280</f>
        <v>0</v>
      </c>
      <c r="Q280" s="230">
        <v>0.00025999999999999998</v>
      </c>
      <c r="R280" s="230">
        <f>Q280*H280</f>
        <v>0.00044199999999999996</v>
      </c>
      <c r="S280" s="230">
        <v>0</v>
      </c>
      <c r="T280" s="231">
        <f>S280*H280</f>
        <v>0</v>
      </c>
      <c r="AR280" s="232" t="s">
        <v>283</v>
      </c>
      <c r="AT280" s="232" t="s">
        <v>184</v>
      </c>
      <c r="AU280" s="232" t="s">
        <v>144</v>
      </c>
      <c r="AY280" s="15" t="s">
        <v>135</v>
      </c>
      <c r="BE280" s="233">
        <f>IF(N280="základná",J280,0)</f>
        <v>0</v>
      </c>
      <c r="BF280" s="233">
        <f>IF(N280="znížená",J280,0)</f>
        <v>0</v>
      </c>
      <c r="BG280" s="233">
        <f>IF(N280="zákl. prenesená",J280,0)</f>
        <v>0</v>
      </c>
      <c r="BH280" s="233">
        <f>IF(N280="zníž. prenesená",J280,0)</f>
        <v>0</v>
      </c>
      <c r="BI280" s="233">
        <f>IF(N280="nulová",J280,0)</f>
        <v>0</v>
      </c>
      <c r="BJ280" s="15" t="s">
        <v>144</v>
      </c>
      <c r="BK280" s="234">
        <f>ROUND(I280*H280,3)</f>
        <v>0</v>
      </c>
      <c r="BL280" s="15" t="s">
        <v>192</v>
      </c>
      <c r="BM280" s="232" t="s">
        <v>542</v>
      </c>
    </row>
    <row r="281" s="1" customFormat="1" ht="24" customHeight="1">
      <c r="B281" s="36"/>
      <c r="C281" s="222" t="s">
        <v>609</v>
      </c>
      <c r="D281" s="222" t="s">
        <v>138</v>
      </c>
      <c r="E281" s="223" t="s">
        <v>544</v>
      </c>
      <c r="F281" s="224" t="s">
        <v>545</v>
      </c>
      <c r="G281" s="225" t="s">
        <v>259</v>
      </c>
      <c r="H281" s="226">
        <v>0.025999999999999999</v>
      </c>
      <c r="I281" s="227"/>
      <c r="J281" s="226">
        <f>ROUND(I281*H281,3)</f>
        <v>0</v>
      </c>
      <c r="K281" s="224" t="s">
        <v>142</v>
      </c>
      <c r="L281" s="41"/>
      <c r="M281" s="228" t="s">
        <v>1</v>
      </c>
      <c r="N281" s="229" t="s">
        <v>41</v>
      </c>
      <c r="O281" s="84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AR281" s="232" t="s">
        <v>192</v>
      </c>
      <c r="AT281" s="232" t="s">
        <v>138</v>
      </c>
      <c r="AU281" s="232" t="s">
        <v>144</v>
      </c>
      <c r="AY281" s="15" t="s">
        <v>135</v>
      </c>
      <c r="BE281" s="233">
        <f>IF(N281="základná",J281,0)</f>
        <v>0</v>
      </c>
      <c r="BF281" s="233">
        <f>IF(N281="znížená",J281,0)</f>
        <v>0</v>
      </c>
      <c r="BG281" s="233">
        <f>IF(N281="zákl. prenesená",J281,0)</f>
        <v>0</v>
      </c>
      <c r="BH281" s="233">
        <f>IF(N281="zníž. prenesená",J281,0)</f>
        <v>0</v>
      </c>
      <c r="BI281" s="233">
        <f>IF(N281="nulová",J281,0)</f>
        <v>0</v>
      </c>
      <c r="BJ281" s="15" t="s">
        <v>144</v>
      </c>
      <c r="BK281" s="234">
        <f>ROUND(I281*H281,3)</f>
        <v>0</v>
      </c>
      <c r="BL281" s="15" t="s">
        <v>192</v>
      </c>
      <c r="BM281" s="232" t="s">
        <v>546</v>
      </c>
    </row>
    <row r="282" s="11" customFormat="1" ht="22.8" customHeight="1">
      <c r="B282" s="206"/>
      <c r="C282" s="207"/>
      <c r="D282" s="208" t="s">
        <v>74</v>
      </c>
      <c r="E282" s="220" t="s">
        <v>848</v>
      </c>
      <c r="F282" s="220" t="s">
        <v>849</v>
      </c>
      <c r="G282" s="207"/>
      <c r="H282" s="207"/>
      <c r="I282" s="210"/>
      <c r="J282" s="221">
        <f>BK282</f>
        <v>0</v>
      </c>
      <c r="K282" s="207"/>
      <c r="L282" s="212"/>
      <c r="M282" s="213"/>
      <c r="N282" s="214"/>
      <c r="O282" s="214"/>
      <c r="P282" s="215">
        <f>SUM(P283:P297)</f>
        <v>0</v>
      </c>
      <c r="Q282" s="214"/>
      <c r="R282" s="215">
        <f>SUM(R283:R297)</f>
        <v>0.0086100000000000013</v>
      </c>
      <c r="S282" s="214"/>
      <c r="T282" s="216">
        <f>SUM(T283:T297)</f>
        <v>0</v>
      </c>
      <c r="AR282" s="217" t="s">
        <v>144</v>
      </c>
      <c r="AT282" s="218" t="s">
        <v>74</v>
      </c>
      <c r="AU282" s="218" t="s">
        <v>83</v>
      </c>
      <c r="AY282" s="217" t="s">
        <v>135</v>
      </c>
      <c r="BK282" s="219">
        <f>SUM(BK283:BK297)</f>
        <v>0</v>
      </c>
    </row>
    <row r="283" s="1" customFormat="1" ht="24" customHeight="1">
      <c r="B283" s="36"/>
      <c r="C283" s="222" t="s">
        <v>616</v>
      </c>
      <c r="D283" s="222" t="s">
        <v>138</v>
      </c>
      <c r="E283" s="223" t="s">
        <v>850</v>
      </c>
      <c r="F283" s="224" t="s">
        <v>851</v>
      </c>
      <c r="G283" s="225" t="s">
        <v>329</v>
      </c>
      <c r="H283" s="226">
        <v>1</v>
      </c>
      <c r="I283" s="227"/>
      <c r="J283" s="226">
        <f>ROUND(I283*H283,3)</f>
        <v>0</v>
      </c>
      <c r="K283" s="224" t="s">
        <v>1</v>
      </c>
      <c r="L283" s="41"/>
      <c r="M283" s="228" t="s">
        <v>1</v>
      </c>
      <c r="N283" s="229" t="s">
        <v>41</v>
      </c>
      <c r="O283" s="84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32" t="s">
        <v>192</v>
      </c>
      <c r="AT283" s="232" t="s">
        <v>138</v>
      </c>
      <c r="AU283" s="232" t="s">
        <v>144</v>
      </c>
      <c r="AY283" s="15" t="s">
        <v>135</v>
      </c>
      <c r="BE283" s="233">
        <f>IF(N283="základná",J283,0)</f>
        <v>0</v>
      </c>
      <c r="BF283" s="233">
        <f>IF(N283="znížená",J283,0)</f>
        <v>0</v>
      </c>
      <c r="BG283" s="233">
        <f>IF(N283="zákl. prenesená",J283,0)</f>
        <v>0</v>
      </c>
      <c r="BH283" s="233">
        <f>IF(N283="zníž. prenesená",J283,0)</f>
        <v>0</v>
      </c>
      <c r="BI283" s="233">
        <f>IF(N283="nulová",J283,0)</f>
        <v>0</v>
      </c>
      <c r="BJ283" s="15" t="s">
        <v>144</v>
      </c>
      <c r="BK283" s="234">
        <f>ROUND(I283*H283,3)</f>
        <v>0</v>
      </c>
      <c r="BL283" s="15" t="s">
        <v>192</v>
      </c>
      <c r="BM283" s="232" t="s">
        <v>852</v>
      </c>
    </row>
    <row r="284" s="1" customFormat="1" ht="16.5" customHeight="1">
      <c r="B284" s="36"/>
      <c r="C284" s="222" t="s">
        <v>620</v>
      </c>
      <c r="D284" s="222" t="s">
        <v>138</v>
      </c>
      <c r="E284" s="223" t="s">
        <v>853</v>
      </c>
      <c r="F284" s="224" t="s">
        <v>854</v>
      </c>
      <c r="G284" s="225" t="s">
        <v>855</v>
      </c>
      <c r="H284" s="227"/>
      <c r="I284" s="227"/>
      <c r="J284" s="226">
        <f>ROUND(I284*H284,3)</f>
        <v>0</v>
      </c>
      <c r="K284" s="224" t="s">
        <v>1</v>
      </c>
      <c r="L284" s="41"/>
      <c r="M284" s="228" t="s">
        <v>1</v>
      </c>
      <c r="N284" s="229" t="s">
        <v>41</v>
      </c>
      <c r="O284" s="84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AR284" s="232" t="s">
        <v>192</v>
      </c>
      <c r="AT284" s="232" t="s">
        <v>138</v>
      </c>
      <c r="AU284" s="232" t="s">
        <v>144</v>
      </c>
      <c r="AY284" s="15" t="s">
        <v>135</v>
      </c>
      <c r="BE284" s="233">
        <f>IF(N284="základná",J284,0)</f>
        <v>0</v>
      </c>
      <c r="BF284" s="233">
        <f>IF(N284="znížená",J284,0)</f>
        <v>0</v>
      </c>
      <c r="BG284" s="233">
        <f>IF(N284="zákl. prenesená",J284,0)</f>
        <v>0</v>
      </c>
      <c r="BH284" s="233">
        <f>IF(N284="zníž. prenesená",J284,0)</f>
        <v>0</v>
      </c>
      <c r="BI284" s="233">
        <f>IF(N284="nulová",J284,0)</f>
        <v>0</v>
      </c>
      <c r="BJ284" s="15" t="s">
        <v>144</v>
      </c>
      <c r="BK284" s="234">
        <f>ROUND(I284*H284,3)</f>
        <v>0</v>
      </c>
      <c r="BL284" s="15" t="s">
        <v>192</v>
      </c>
      <c r="BM284" s="232" t="s">
        <v>856</v>
      </c>
    </row>
    <row r="285" s="1" customFormat="1" ht="16.5" customHeight="1">
      <c r="B285" s="36"/>
      <c r="C285" s="222" t="s">
        <v>624</v>
      </c>
      <c r="D285" s="222" t="s">
        <v>138</v>
      </c>
      <c r="E285" s="223" t="s">
        <v>857</v>
      </c>
      <c r="F285" s="224" t="s">
        <v>858</v>
      </c>
      <c r="G285" s="225" t="s">
        <v>181</v>
      </c>
      <c r="H285" s="226">
        <v>1</v>
      </c>
      <c r="I285" s="227"/>
      <c r="J285" s="226">
        <f>ROUND(I285*H285,3)</f>
        <v>0</v>
      </c>
      <c r="K285" s="224" t="s">
        <v>142</v>
      </c>
      <c r="L285" s="41"/>
      <c r="M285" s="228" t="s">
        <v>1</v>
      </c>
      <c r="N285" s="229" t="s">
        <v>41</v>
      </c>
      <c r="O285" s="84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32" t="s">
        <v>192</v>
      </c>
      <c r="AT285" s="232" t="s">
        <v>138</v>
      </c>
      <c r="AU285" s="232" t="s">
        <v>144</v>
      </c>
      <c r="AY285" s="15" t="s">
        <v>135</v>
      </c>
      <c r="BE285" s="233">
        <f>IF(N285="základná",J285,0)</f>
        <v>0</v>
      </c>
      <c r="BF285" s="233">
        <f>IF(N285="znížená",J285,0)</f>
        <v>0</v>
      </c>
      <c r="BG285" s="233">
        <f>IF(N285="zákl. prenesená",J285,0)</f>
        <v>0</v>
      </c>
      <c r="BH285" s="233">
        <f>IF(N285="zníž. prenesená",J285,0)</f>
        <v>0</v>
      </c>
      <c r="BI285" s="233">
        <f>IF(N285="nulová",J285,0)</f>
        <v>0</v>
      </c>
      <c r="BJ285" s="15" t="s">
        <v>144</v>
      </c>
      <c r="BK285" s="234">
        <f>ROUND(I285*H285,3)</f>
        <v>0</v>
      </c>
      <c r="BL285" s="15" t="s">
        <v>192</v>
      </c>
      <c r="BM285" s="232" t="s">
        <v>859</v>
      </c>
    </row>
    <row r="286" s="1" customFormat="1" ht="16.5" customHeight="1">
      <c r="B286" s="36"/>
      <c r="C286" s="247" t="s">
        <v>629</v>
      </c>
      <c r="D286" s="247" t="s">
        <v>184</v>
      </c>
      <c r="E286" s="248" t="s">
        <v>860</v>
      </c>
      <c r="F286" s="249" t="s">
        <v>861</v>
      </c>
      <c r="G286" s="250" t="s">
        <v>181</v>
      </c>
      <c r="H286" s="251">
        <v>1</v>
      </c>
      <c r="I286" s="252"/>
      <c r="J286" s="251">
        <f>ROUND(I286*H286,3)</f>
        <v>0</v>
      </c>
      <c r="K286" s="249" t="s">
        <v>142</v>
      </c>
      <c r="L286" s="253"/>
      <c r="M286" s="254" t="s">
        <v>1</v>
      </c>
      <c r="N286" s="255" t="s">
        <v>41</v>
      </c>
      <c r="O286" s="84"/>
      <c r="P286" s="230">
        <f>O286*H286</f>
        <v>0</v>
      </c>
      <c r="Q286" s="230">
        <v>0.0011000000000000001</v>
      </c>
      <c r="R286" s="230">
        <f>Q286*H286</f>
        <v>0.0011000000000000001</v>
      </c>
      <c r="S286" s="230">
        <v>0</v>
      </c>
      <c r="T286" s="231">
        <f>S286*H286</f>
        <v>0</v>
      </c>
      <c r="AR286" s="232" t="s">
        <v>283</v>
      </c>
      <c r="AT286" s="232" t="s">
        <v>184</v>
      </c>
      <c r="AU286" s="232" t="s">
        <v>144</v>
      </c>
      <c r="AY286" s="15" t="s">
        <v>135</v>
      </c>
      <c r="BE286" s="233">
        <f>IF(N286="základná",J286,0)</f>
        <v>0</v>
      </c>
      <c r="BF286" s="233">
        <f>IF(N286="znížená",J286,0)</f>
        <v>0</v>
      </c>
      <c r="BG286" s="233">
        <f>IF(N286="zákl. prenesená",J286,0)</f>
        <v>0</v>
      </c>
      <c r="BH286" s="233">
        <f>IF(N286="zníž. prenesená",J286,0)</f>
        <v>0</v>
      </c>
      <c r="BI286" s="233">
        <f>IF(N286="nulová",J286,0)</f>
        <v>0</v>
      </c>
      <c r="BJ286" s="15" t="s">
        <v>144</v>
      </c>
      <c r="BK286" s="234">
        <f>ROUND(I286*H286,3)</f>
        <v>0</v>
      </c>
      <c r="BL286" s="15" t="s">
        <v>192</v>
      </c>
      <c r="BM286" s="232" t="s">
        <v>862</v>
      </c>
    </row>
    <row r="287" s="1" customFormat="1" ht="16.5" customHeight="1">
      <c r="B287" s="36"/>
      <c r="C287" s="222" t="s">
        <v>633</v>
      </c>
      <c r="D287" s="222" t="s">
        <v>138</v>
      </c>
      <c r="E287" s="223" t="s">
        <v>863</v>
      </c>
      <c r="F287" s="224" t="s">
        <v>864</v>
      </c>
      <c r="G287" s="225" t="s">
        <v>152</v>
      </c>
      <c r="H287" s="226">
        <v>4</v>
      </c>
      <c r="I287" s="227"/>
      <c r="J287" s="226">
        <f>ROUND(I287*H287,3)</f>
        <v>0</v>
      </c>
      <c r="K287" s="224" t="s">
        <v>142</v>
      </c>
      <c r="L287" s="41"/>
      <c r="M287" s="228" t="s">
        <v>1</v>
      </c>
      <c r="N287" s="229" t="s">
        <v>41</v>
      </c>
      <c r="O287" s="84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32" t="s">
        <v>192</v>
      </c>
      <c r="AT287" s="232" t="s">
        <v>138</v>
      </c>
      <c r="AU287" s="232" t="s">
        <v>144</v>
      </c>
      <c r="AY287" s="15" t="s">
        <v>135</v>
      </c>
      <c r="BE287" s="233">
        <f>IF(N287="základná",J287,0)</f>
        <v>0</v>
      </c>
      <c r="BF287" s="233">
        <f>IF(N287="znížená",J287,0)</f>
        <v>0</v>
      </c>
      <c r="BG287" s="233">
        <f>IF(N287="zákl. prenesená",J287,0)</f>
        <v>0</v>
      </c>
      <c r="BH287" s="233">
        <f>IF(N287="zníž. prenesená",J287,0)</f>
        <v>0</v>
      </c>
      <c r="BI287" s="233">
        <f>IF(N287="nulová",J287,0)</f>
        <v>0</v>
      </c>
      <c r="BJ287" s="15" t="s">
        <v>144</v>
      </c>
      <c r="BK287" s="234">
        <f>ROUND(I287*H287,3)</f>
        <v>0</v>
      </c>
      <c r="BL287" s="15" t="s">
        <v>192</v>
      </c>
      <c r="BM287" s="232" t="s">
        <v>865</v>
      </c>
    </row>
    <row r="288" s="1" customFormat="1" ht="16.5" customHeight="1">
      <c r="B288" s="36"/>
      <c r="C288" s="247" t="s">
        <v>638</v>
      </c>
      <c r="D288" s="247" t="s">
        <v>184</v>
      </c>
      <c r="E288" s="248" t="s">
        <v>866</v>
      </c>
      <c r="F288" s="249" t="s">
        <v>867</v>
      </c>
      <c r="G288" s="250" t="s">
        <v>152</v>
      </c>
      <c r="H288" s="251">
        <v>4</v>
      </c>
      <c r="I288" s="252"/>
      <c r="J288" s="251">
        <f>ROUND(I288*H288,3)</f>
        <v>0</v>
      </c>
      <c r="K288" s="249" t="s">
        <v>142</v>
      </c>
      <c r="L288" s="253"/>
      <c r="M288" s="254" t="s">
        <v>1</v>
      </c>
      <c r="N288" s="255" t="s">
        <v>41</v>
      </c>
      <c r="O288" s="84"/>
      <c r="P288" s="230">
        <f>O288*H288</f>
        <v>0</v>
      </c>
      <c r="Q288" s="230">
        <v>0.00089999999999999998</v>
      </c>
      <c r="R288" s="230">
        <f>Q288*H288</f>
        <v>0.0035999999999999999</v>
      </c>
      <c r="S288" s="230">
        <v>0</v>
      </c>
      <c r="T288" s="231">
        <f>S288*H288</f>
        <v>0</v>
      </c>
      <c r="AR288" s="232" t="s">
        <v>283</v>
      </c>
      <c r="AT288" s="232" t="s">
        <v>184</v>
      </c>
      <c r="AU288" s="232" t="s">
        <v>144</v>
      </c>
      <c r="AY288" s="15" t="s">
        <v>135</v>
      </c>
      <c r="BE288" s="233">
        <f>IF(N288="základná",J288,0)</f>
        <v>0</v>
      </c>
      <c r="BF288" s="233">
        <f>IF(N288="znížená",J288,0)</f>
        <v>0</v>
      </c>
      <c r="BG288" s="233">
        <f>IF(N288="zákl. prenesená",J288,0)</f>
        <v>0</v>
      </c>
      <c r="BH288" s="233">
        <f>IF(N288="zníž. prenesená",J288,0)</f>
        <v>0</v>
      </c>
      <c r="BI288" s="233">
        <f>IF(N288="nulová",J288,0)</f>
        <v>0</v>
      </c>
      <c r="BJ288" s="15" t="s">
        <v>144</v>
      </c>
      <c r="BK288" s="234">
        <f>ROUND(I288*H288,3)</f>
        <v>0</v>
      </c>
      <c r="BL288" s="15" t="s">
        <v>192</v>
      </c>
      <c r="BM288" s="232" t="s">
        <v>868</v>
      </c>
    </row>
    <row r="289" s="1" customFormat="1" ht="16.5" customHeight="1">
      <c r="B289" s="36"/>
      <c r="C289" s="222" t="s">
        <v>642</v>
      </c>
      <c r="D289" s="222" t="s">
        <v>138</v>
      </c>
      <c r="E289" s="223" t="s">
        <v>869</v>
      </c>
      <c r="F289" s="224" t="s">
        <v>870</v>
      </c>
      <c r="G289" s="225" t="s">
        <v>152</v>
      </c>
      <c r="H289" s="226">
        <v>2</v>
      </c>
      <c r="I289" s="227"/>
      <c r="J289" s="226">
        <f>ROUND(I289*H289,3)</f>
        <v>0</v>
      </c>
      <c r="K289" s="224" t="s">
        <v>142</v>
      </c>
      <c r="L289" s="41"/>
      <c r="M289" s="228" t="s">
        <v>1</v>
      </c>
      <c r="N289" s="229" t="s">
        <v>41</v>
      </c>
      <c r="O289" s="84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32" t="s">
        <v>192</v>
      </c>
      <c r="AT289" s="232" t="s">
        <v>138</v>
      </c>
      <c r="AU289" s="232" t="s">
        <v>144</v>
      </c>
      <c r="AY289" s="15" t="s">
        <v>135</v>
      </c>
      <c r="BE289" s="233">
        <f>IF(N289="základná",J289,0)</f>
        <v>0</v>
      </c>
      <c r="BF289" s="233">
        <f>IF(N289="znížená",J289,0)</f>
        <v>0</v>
      </c>
      <c r="BG289" s="233">
        <f>IF(N289="zákl. prenesená",J289,0)</f>
        <v>0</v>
      </c>
      <c r="BH289" s="233">
        <f>IF(N289="zníž. prenesená",J289,0)</f>
        <v>0</v>
      </c>
      <c r="BI289" s="233">
        <f>IF(N289="nulová",J289,0)</f>
        <v>0</v>
      </c>
      <c r="BJ289" s="15" t="s">
        <v>144</v>
      </c>
      <c r="BK289" s="234">
        <f>ROUND(I289*H289,3)</f>
        <v>0</v>
      </c>
      <c r="BL289" s="15" t="s">
        <v>192</v>
      </c>
      <c r="BM289" s="232" t="s">
        <v>871</v>
      </c>
    </row>
    <row r="290" s="1" customFormat="1" ht="24" customHeight="1">
      <c r="B290" s="36"/>
      <c r="C290" s="247" t="s">
        <v>646</v>
      </c>
      <c r="D290" s="247" t="s">
        <v>184</v>
      </c>
      <c r="E290" s="248" t="s">
        <v>872</v>
      </c>
      <c r="F290" s="249" t="s">
        <v>873</v>
      </c>
      <c r="G290" s="250" t="s">
        <v>152</v>
      </c>
      <c r="H290" s="251">
        <v>2</v>
      </c>
      <c r="I290" s="252"/>
      <c r="J290" s="251">
        <f>ROUND(I290*H290,3)</f>
        <v>0</v>
      </c>
      <c r="K290" s="249" t="s">
        <v>142</v>
      </c>
      <c r="L290" s="253"/>
      <c r="M290" s="254" t="s">
        <v>1</v>
      </c>
      <c r="N290" s="255" t="s">
        <v>41</v>
      </c>
      <c r="O290" s="84"/>
      <c r="P290" s="230">
        <f>O290*H290</f>
        <v>0</v>
      </c>
      <c r="Q290" s="230">
        <v>6.0000000000000002E-05</v>
      </c>
      <c r="R290" s="230">
        <f>Q290*H290</f>
        <v>0.00012</v>
      </c>
      <c r="S290" s="230">
        <v>0</v>
      </c>
      <c r="T290" s="231">
        <f>S290*H290</f>
        <v>0</v>
      </c>
      <c r="AR290" s="232" t="s">
        <v>283</v>
      </c>
      <c r="AT290" s="232" t="s">
        <v>184</v>
      </c>
      <c r="AU290" s="232" t="s">
        <v>144</v>
      </c>
      <c r="AY290" s="15" t="s">
        <v>135</v>
      </c>
      <c r="BE290" s="233">
        <f>IF(N290="základná",J290,0)</f>
        <v>0</v>
      </c>
      <c r="BF290" s="233">
        <f>IF(N290="znížená",J290,0)</f>
        <v>0</v>
      </c>
      <c r="BG290" s="233">
        <f>IF(N290="zákl. prenesená",J290,0)</f>
        <v>0</v>
      </c>
      <c r="BH290" s="233">
        <f>IF(N290="zníž. prenesená",J290,0)</f>
        <v>0</v>
      </c>
      <c r="BI290" s="233">
        <f>IF(N290="nulová",J290,0)</f>
        <v>0</v>
      </c>
      <c r="BJ290" s="15" t="s">
        <v>144</v>
      </c>
      <c r="BK290" s="234">
        <f>ROUND(I290*H290,3)</f>
        <v>0</v>
      </c>
      <c r="BL290" s="15" t="s">
        <v>192</v>
      </c>
      <c r="BM290" s="232" t="s">
        <v>874</v>
      </c>
    </row>
    <row r="291" s="1" customFormat="1" ht="16.5" customHeight="1">
      <c r="B291" s="36"/>
      <c r="C291" s="222" t="s">
        <v>650</v>
      </c>
      <c r="D291" s="222" t="s">
        <v>138</v>
      </c>
      <c r="E291" s="223" t="s">
        <v>881</v>
      </c>
      <c r="F291" s="224" t="s">
        <v>882</v>
      </c>
      <c r="G291" s="225" t="s">
        <v>181</v>
      </c>
      <c r="H291" s="226">
        <v>6</v>
      </c>
      <c r="I291" s="227"/>
      <c r="J291" s="226">
        <f>ROUND(I291*H291,3)</f>
        <v>0</v>
      </c>
      <c r="K291" s="224" t="s">
        <v>142</v>
      </c>
      <c r="L291" s="41"/>
      <c r="M291" s="228" t="s">
        <v>1</v>
      </c>
      <c r="N291" s="229" t="s">
        <v>41</v>
      </c>
      <c r="O291" s="84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32" t="s">
        <v>192</v>
      </c>
      <c r="AT291" s="232" t="s">
        <v>138</v>
      </c>
      <c r="AU291" s="232" t="s">
        <v>144</v>
      </c>
      <c r="AY291" s="15" t="s">
        <v>135</v>
      </c>
      <c r="BE291" s="233">
        <f>IF(N291="základná",J291,0)</f>
        <v>0</v>
      </c>
      <c r="BF291" s="233">
        <f>IF(N291="znížená",J291,0)</f>
        <v>0</v>
      </c>
      <c r="BG291" s="233">
        <f>IF(N291="zákl. prenesená",J291,0)</f>
        <v>0</v>
      </c>
      <c r="BH291" s="233">
        <f>IF(N291="zníž. prenesená",J291,0)</f>
        <v>0</v>
      </c>
      <c r="BI291" s="233">
        <f>IF(N291="nulová",J291,0)</f>
        <v>0</v>
      </c>
      <c r="BJ291" s="15" t="s">
        <v>144</v>
      </c>
      <c r="BK291" s="234">
        <f>ROUND(I291*H291,3)</f>
        <v>0</v>
      </c>
      <c r="BL291" s="15" t="s">
        <v>192</v>
      </c>
      <c r="BM291" s="232" t="s">
        <v>883</v>
      </c>
    </row>
    <row r="292" s="1" customFormat="1" ht="16.5" customHeight="1">
      <c r="B292" s="36"/>
      <c r="C292" s="247" t="s">
        <v>654</v>
      </c>
      <c r="D292" s="247" t="s">
        <v>184</v>
      </c>
      <c r="E292" s="248" t="s">
        <v>884</v>
      </c>
      <c r="F292" s="249" t="s">
        <v>885</v>
      </c>
      <c r="G292" s="250" t="s">
        <v>181</v>
      </c>
      <c r="H292" s="251">
        <v>6</v>
      </c>
      <c r="I292" s="252"/>
      <c r="J292" s="251">
        <f>ROUND(I292*H292,3)</f>
        <v>0</v>
      </c>
      <c r="K292" s="249" t="s">
        <v>142</v>
      </c>
      <c r="L292" s="253"/>
      <c r="M292" s="254" t="s">
        <v>1</v>
      </c>
      <c r="N292" s="255" t="s">
        <v>41</v>
      </c>
      <c r="O292" s="84"/>
      <c r="P292" s="230">
        <f>O292*H292</f>
        <v>0</v>
      </c>
      <c r="Q292" s="230">
        <v>0.00029999999999999997</v>
      </c>
      <c r="R292" s="230">
        <f>Q292*H292</f>
        <v>0.0018</v>
      </c>
      <c r="S292" s="230">
        <v>0</v>
      </c>
      <c r="T292" s="231">
        <f>S292*H292</f>
        <v>0</v>
      </c>
      <c r="AR292" s="232" t="s">
        <v>283</v>
      </c>
      <c r="AT292" s="232" t="s">
        <v>184</v>
      </c>
      <c r="AU292" s="232" t="s">
        <v>144</v>
      </c>
      <c r="AY292" s="15" t="s">
        <v>135</v>
      </c>
      <c r="BE292" s="233">
        <f>IF(N292="základná",J292,0)</f>
        <v>0</v>
      </c>
      <c r="BF292" s="233">
        <f>IF(N292="znížená",J292,0)</f>
        <v>0</v>
      </c>
      <c r="BG292" s="233">
        <f>IF(N292="zákl. prenesená",J292,0)</f>
        <v>0</v>
      </c>
      <c r="BH292" s="233">
        <f>IF(N292="zníž. prenesená",J292,0)</f>
        <v>0</v>
      </c>
      <c r="BI292" s="233">
        <f>IF(N292="nulová",J292,0)</f>
        <v>0</v>
      </c>
      <c r="BJ292" s="15" t="s">
        <v>144</v>
      </c>
      <c r="BK292" s="234">
        <f>ROUND(I292*H292,3)</f>
        <v>0</v>
      </c>
      <c r="BL292" s="15" t="s">
        <v>192</v>
      </c>
      <c r="BM292" s="232" t="s">
        <v>886</v>
      </c>
    </row>
    <row r="293" s="1" customFormat="1" ht="16.5" customHeight="1">
      <c r="B293" s="36"/>
      <c r="C293" s="222" t="s">
        <v>658</v>
      </c>
      <c r="D293" s="222" t="s">
        <v>138</v>
      </c>
      <c r="E293" s="223" t="s">
        <v>887</v>
      </c>
      <c r="F293" s="224" t="s">
        <v>888</v>
      </c>
      <c r="G293" s="225" t="s">
        <v>181</v>
      </c>
      <c r="H293" s="226">
        <v>1</v>
      </c>
      <c r="I293" s="227"/>
      <c r="J293" s="226">
        <f>ROUND(I293*H293,3)</f>
        <v>0</v>
      </c>
      <c r="K293" s="224" t="s">
        <v>142</v>
      </c>
      <c r="L293" s="41"/>
      <c r="M293" s="228" t="s">
        <v>1</v>
      </c>
      <c r="N293" s="229" t="s">
        <v>41</v>
      </c>
      <c r="O293" s="84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32" t="s">
        <v>192</v>
      </c>
      <c r="AT293" s="232" t="s">
        <v>138</v>
      </c>
      <c r="AU293" s="232" t="s">
        <v>144</v>
      </c>
      <c r="AY293" s="15" t="s">
        <v>135</v>
      </c>
      <c r="BE293" s="233">
        <f>IF(N293="základná",J293,0)</f>
        <v>0</v>
      </c>
      <c r="BF293" s="233">
        <f>IF(N293="znížená",J293,0)</f>
        <v>0</v>
      </c>
      <c r="BG293" s="233">
        <f>IF(N293="zákl. prenesená",J293,0)</f>
        <v>0</v>
      </c>
      <c r="BH293" s="233">
        <f>IF(N293="zníž. prenesená",J293,0)</f>
        <v>0</v>
      </c>
      <c r="BI293" s="233">
        <f>IF(N293="nulová",J293,0)</f>
        <v>0</v>
      </c>
      <c r="BJ293" s="15" t="s">
        <v>144</v>
      </c>
      <c r="BK293" s="234">
        <f>ROUND(I293*H293,3)</f>
        <v>0</v>
      </c>
      <c r="BL293" s="15" t="s">
        <v>192</v>
      </c>
      <c r="BM293" s="232" t="s">
        <v>889</v>
      </c>
    </row>
    <row r="294" s="1" customFormat="1" ht="16.5" customHeight="1">
      <c r="B294" s="36"/>
      <c r="C294" s="247" t="s">
        <v>662</v>
      </c>
      <c r="D294" s="247" t="s">
        <v>184</v>
      </c>
      <c r="E294" s="248" t="s">
        <v>890</v>
      </c>
      <c r="F294" s="249" t="s">
        <v>891</v>
      </c>
      <c r="G294" s="250" t="s">
        <v>181</v>
      </c>
      <c r="H294" s="251">
        <v>1</v>
      </c>
      <c r="I294" s="252"/>
      <c r="J294" s="251">
        <f>ROUND(I294*H294,3)</f>
        <v>0</v>
      </c>
      <c r="K294" s="249" t="s">
        <v>142</v>
      </c>
      <c r="L294" s="253"/>
      <c r="M294" s="254" t="s">
        <v>1</v>
      </c>
      <c r="N294" s="255" t="s">
        <v>41</v>
      </c>
      <c r="O294" s="84"/>
      <c r="P294" s="230">
        <f>O294*H294</f>
        <v>0</v>
      </c>
      <c r="Q294" s="230">
        <v>0.0014</v>
      </c>
      <c r="R294" s="230">
        <f>Q294*H294</f>
        <v>0.0014</v>
      </c>
      <c r="S294" s="230">
        <v>0</v>
      </c>
      <c r="T294" s="231">
        <f>S294*H294</f>
        <v>0</v>
      </c>
      <c r="AR294" s="232" t="s">
        <v>283</v>
      </c>
      <c r="AT294" s="232" t="s">
        <v>184</v>
      </c>
      <c r="AU294" s="232" t="s">
        <v>144</v>
      </c>
      <c r="AY294" s="15" t="s">
        <v>135</v>
      </c>
      <c r="BE294" s="233">
        <f>IF(N294="základná",J294,0)</f>
        <v>0</v>
      </c>
      <c r="BF294" s="233">
        <f>IF(N294="znížená",J294,0)</f>
        <v>0</v>
      </c>
      <c r="BG294" s="233">
        <f>IF(N294="zákl. prenesená",J294,0)</f>
        <v>0</v>
      </c>
      <c r="BH294" s="233">
        <f>IF(N294="zníž. prenesená",J294,0)</f>
        <v>0</v>
      </c>
      <c r="BI294" s="233">
        <f>IF(N294="nulová",J294,0)</f>
        <v>0</v>
      </c>
      <c r="BJ294" s="15" t="s">
        <v>144</v>
      </c>
      <c r="BK294" s="234">
        <f>ROUND(I294*H294,3)</f>
        <v>0</v>
      </c>
      <c r="BL294" s="15" t="s">
        <v>192</v>
      </c>
      <c r="BM294" s="232" t="s">
        <v>892</v>
      </c>
    </row>
    <row r="295" s="1" customFormat="1" ht="16.5" customHeight="1">
      <c r="B295" s="36"/>
      <c r="C295" s="222" t="s">
        <v>666</v>
      </c>
      <c r="D295" s="222" t="s">
        <v>138</v>
      </c>
      <c r="E295" s="223" t="s">
        <v>899</v>
      </c>
      <c r="F295" s="224" t="s">
        <v>900</v>
      </c>
      <c r="G295" s="225" t="s">
        <v>181</v>
      </c>
      <c r="H295" s="226">
        <v>1</v>
      </c>
      <c r="I295" s="227"/>
      <c r="J295" s="226">
        <f>ROUND(I295*H295,3)</f>
        <v>0</v>
      </c>
      <c r="K295" s="224" t="s">
        <v>142</v>
      </c>
      <c r="L295" s="41"/>
      <c r="M295" s="228" t="s">
        <v>1</v>
      </c>
      <c r="N295" s="229" t="s">
        <v>41</v>
      </c>
      <c r="O295" s="84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32" t="s">
        <v>192</v>
      </c>
      <c r="AT295" s="232" t="s">
        <v>138</v>
      </c>
      <c r="AU295" s="232" t="s">
        <v>144</v>
      </c>
      <c r="AY295" s="15" t="s">
        <v>135</v>
      </c>
      <c r="BE295" s="233">
        <f>IF(N295="základná",J295,0)</f>
        <v>0</v>
      </c>
      <c r="BF295" s="233">
        <f>IF(N295="znížená",J295,0)</f>
        <v>0</v>
      </c>
      <c r="BG295" s="233">
        <f>IF(N295="zákl. prenesená",J295,0)</f>
        <v>0</v>
      </c>
      <c r="BH295" s="233">
        <f>IF(N295="zníž. prenesená",J295,0)</f>
        <v>0</v>
      </c>
      <c r="BI295" s="233">
        <f>IF(N295="nulová",J295,0)</f>
        <v>0</v>
      </c>
      <c r="BJ295" s="15" t="s">
        <v>144</v>
      </c>
      <c r="BK295" s="234">
        <f>ROUND(I295*H295,3)</f>
        <v>0</v>
      </c>
      <c r="BL295" s="15" t="s">
        <v>192</v>
      </c>
      <c r="BM295" s="232" t="s">
        <v>990</v>
      </c>
    </row>
    <row r="296" s="1" customFormat="1" ht="24" customHeight="1">
      <c r="B296" s="36"/>
      <c r="C296" s="247" t="s">
        <v>670</v>
      </c>
      <c r="D296" s="247" t="s">
        <v>184</v>
      </c>
      <c r="E296" s="248" t="s">
        <v>902</v>
      </c>
      <c r="F296" s="249" t="s">
        <v>903</v>
      </c>
      <c r="G296" s="250" t="s">
        <v>181</v>
      </c>
      <c r="H296" s="251">
        <v>1</v>
      </c>
      <c r="I296" s="252"/>
      <c r="J296" s="251">
        <f>ROUND(I296*H296,3)</f>
        <v>0</v>
      </c>
      <c r="K296" s="249" t="s">
        <v>142</v>
      </c>
      <c r="L296" s="253"/>
      <c r="M296" s="254" t="s">
        <v>1</v>
      </c>
      <c r="N296" s="255" t="s">
        <v>41</v>
      </c>
      <c r="O296" s="84"/>
      <c r="P296" s="230">
        <f>O296*H296</f>
        <v>0</v>
      </c>
      <c r="Q296" s="230">
        <v>0.00059000000000000003</v>
      </c>
      <c r="R296" s="230">
        <f>Q296*H296</f>
        <v>0.00059000000000000003</v>
      </c>
      <c r="S296" s="230">
        <v>0</v>
      </c>
      <c r="T296" s="231">
        <f>S296*H296</f>
        <v>0</v>
      </c>
      <c r="AR296" s="232" t="s">
        <v>283</v>
      </c>
      <c r="AT296" s="232" t="s">
        <v>184</v>
      </c>
      <c r="AU296" s="232" t="s">
        <v>144</v>
      </c>
      <c r="AY296" s="15" t="s">
        <v>135</v>
      </c>
      <c r="BE296" s="233">
        <f>IF(N296="základná",J296,0)</f>
        <v>0</v>
      </c>
      <c r="BF296" s="233">
        <f>IF(N296="znížená",J296,0)</f>
        <v>0</v>
      </c>
      <c r="BG296" s="233">
        <f>IF(N296="zákl. prenesená",J296,0)</f>
        <v>0</v>
      </c>
      <c r="BH296" s="233">
        <f>IF(N296="zníž. prenesená",J296,0)</f>
        <v>0</v>
      </c>
      <c r="BI296" s="233">
        <f>IF(N296="nulová",J296,0)</f>
        <v>0</v>
      </c>
      <c r="BJ296" s="15" t="s">
        <v>144</v>
      </c>
      <c r="BK296" s="234">
        <f>ROUND(I296*H296,3)</f>
        <v>0</v>
      </c>
      <c r="BL296" s="15" t="s">
        <v>192</v>
      </c>
      <c r="BM296" s="232" t="s">
        <v>991</v>
      </c>
    </row>
    <row r="297" s="1" customFormat="1" ht="24" customHeight="1">
      <c r="B297" s="36"/>
      <c r="C297" s="222" t="s">
        <v>674</v>
      </c>
      <c r="D297" s="222" t="s">
        <v>138</v>
      </c>
      <c r="E297" s="223" t="s">
        <v>911</v>
      </c>
      <c r="F297" s="224" t="s">
        <v>912</v>
      </c>
      <c r="G297" s="225" t="s">
        <v>855</v>
      </c>
      <c r="H297" s="227"/>
      <c r="I297" s="227"/>
      <c r="J297" s="226">
        <f>ROUND(I297*H297,3)</f>
        <v>0</v>
      </c>
      <c r="K297" s="224" t="s">
        <v>142</v>
      </c>
      <c r="L297" s="41"/>
      <c r="M297" s="228" t="s">
        <v>1</v>
      </c>
      <c r="N297" s="229" t="s">
        <v>41</v>
      </c>
      <c r="O297" s="84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32" t="s">
        <v>192</v>
      </c>
      <c r="AT297" s="232" t="s">
        <v>138</v>
      </c>
      <c r="AU297" s="232" t="s">
        <v>144</v>
      </c>
      <c r="AY297" s="15" t="s">
        <v>135</v>
      </c>
      <c r="BE297" s="233">
        <f>IF(N297="základná",J297,0)</f>
        <v>0</v>
      </c>
      <c r="BF297" s="233">
        <f>IF(N297="znížená",J297,0)</f>
        <v>0</v>
      </c>
      <c r="BG297" s="233">
        <f>IF(N297="zákl. prenesená",J297,0)</f>
        <v>0</v>
      </c>
      <c r="BH297" s="233">
        <f>IF(N297="zníž. prenesená",J297,0)</f>
        <v>0</v>
      </c>
      <c r="BI297" s="233">
        <f>IF(N297="nulová",J297,0)</f>
        <v>0</v>
      </c>
      <c r="BJ297" s="15" t="s">
        <v>144</v>
      </c>
      <c r="BK297" s="234">
        <f>ROUND(I297*H297,3)</f>
        <v>0</v>
      </c>
      <c r="BL297" s="15" t="s">
        <v>192</v>
      </c>
      <c r="BM297" s="232" t="s">
        <v>913</v>
      </c>
    </row>
    <row r="298" s="11" customFormat="1" ht="22.8" customHeight="1">
      <c r="B298" s="206"/>
      <c r="C298" s="207"/>
      <c r="D298" s="208" t="s">
        <v>74</v>
      </c>
      <c r="E298" s="220" t="s">
        <v>547</v>
      </c>
      <c r="F298" s="220" t="s">
        <v>548</v>
      </c>
      <c r="G298" s="207"/>
      <c r="H298" s="207"/>
      <c r="I298" s="210"/>
      <c r="J298" s="221">
        <f>BK298</f>
        <v>0</v>
      </c>
      <c r="K298" s="207"/>
      <c r="L298" s="212"/>
      <c r="M298" s="213"/>
      <c r="N298" s="214"/>
      <c r="O298" s="214"/>
      <c r="P298" s="215">
        <f>SUM(P299:P303)</f>
        <v>0</v>
      </c>
      <c r="Q298" s="214"/>
      <c r="R298" s="215">
        <f>SUM(R299:R303)</f>
        <v>0.24886999999999998</v>
      </c>
      <c r="S298" s="214"/>
      <c r="T298" s="216">
        <f>SUM(T299:T303)</f>
        <v>0</v>
      </c>
      <c r="AR298" s="217" t="s">
        <v>144</v>
      </c>
      <c r="AT298" s="218" t="s">
        <v>74</v>
      </c>
      <c r="AU298" s="218" t="s">
        <v>83</v>
      </c>
      <c r="AY298" s="217" t="s">
        <v>135</v>
      </c>
      <c r="BK298" s="219">
        <f>SUM(BK299:BK303)</f>
        <v>0</v>
      </c>
    </row>
    <row r="299" s="1" customFormat="1" ht="24" customHeight="1">
      <c r="B299" s="36"/>
      <c r="C299" s="222" t="s">
        <v>678</v>
      </c>
      <c r="D299" s="222" t="s">
        <v>138</v>
      </c>
      <c r="E299" s="223" t="s">
        <v>550</v>
      </c>
      <c r="F299" s="224" t="s">
        <v>551</v>
      </c>
      <c r="G299" s="225" t="s">
        <v>141</v>
      </c>
      <c r="H299" s="226">
        <v>10.868</v>
      </c>
      <c r="I299" s="227"/>
      <c r="J299" s="226">
        <f>ROUND(I299*H299,3)</f>
        <v>0</v>
      </c>
      <c r="K299" s="224" t="s">
        <v>142</v>
      </c>
      <c r="L299" s="41"/>
      <c r="M299" s="228" t="s">
        <v>1</v>
      </c>
      <c r="N299" s="229" t="s">
        <v>41</v>
      </c>
      <c r="O299" s="84"/>
      <c r="P299" s="230">
        <f>O299*H299</f>
        <v>0</v>
      </c>
      <c r="Q299" s="230">
        <v>0.0040000000000000001</v>
      </c>
      <c r="R299" s="230">
        <f>Q299*H299</f>
        <v>0.043472000000000004</v>
      </c>
      <c r="S299" s="230">
        <v>0</v>
      </c>
      <c r="T299" s="231">
        <f>S299*H299</f>
        <v>0</v>
      </c>
      <c r="AR299" s="232" t="s">
        <v>192</v>
      </c>
      <c r="AT299" s="232" t="s">
        <v>138</v>
      </c>
      <c r="AU299" s="232" t="s">
        <v>144</v>
      </c>
      <c r="AY299" s="15" t="s">
        <v>135</v>
      </c>
      <c r="BE299" s="233">
        <f>IF(N299="základná",J299,0)</f>
        <v>0</v>
      </c>
      <c r="BF299" s="233">
        <f>IF(N299="znížená",J299,0)</f>
        <v>0</v>
      </c>
      <c r="BG299" s="233">
        <f>IF(N299="zákl. prenesená",J299,0)</f>
        <v>0</v>
      </c>
      <c r="BH299" s="233">
        <f>IF(N299="zníž. prenesená",J299,0)</f>
        <v>0</v>
      </c>
      <c r="BI299" s="233">
        <f>IF(N299="nulová",J299,0)</f>
        <v>0</v>
      </c>
      <c r="BJ299" s="15" t="s">
        <v>144</v>
      </c>
      <c r="BK299" s="234">
        <f>ROUND(I299*H299,3)</f>
        <v>0</v>
      </c>
      <c r="BL299" s="15" t="s">
        <v>192</v>
      </c>
      <c r="BM299" s="232" t="s">
        <v>552</v>
      </c>
    </row>
    <row r="300" s="12" customFormat="1">
      <c r="B300" s="235"/>
      <c r="C300" s="236"/>
      <c r="D300" s="237" t="s">
        <v>146</v>
      </c>
      <c r="E300" s="238" t="s">
        <v>1</v>
      </c>
      <c r="F300" s="239" t="s">
        <v>789</v>
      </c>
      <c r="G300" s="236"/>
      <c r="H300" s="240">
        <v>10.868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AT300" s="246" t="s">
        <v>146</v>
      </c>
      <c r="AU300" s="246" t="s">
        <v>144</v>
      </c>
      <c r="AV300" s="12" t="s">
        <v>144</v>
      </c>
      <c r="AW300" s="12" t="s">
        <v>30</v>
      </c>
      <c r="AX300" s="12" t="s">
        <v>83</v>
      </c>
      <c r="AY300" s="246" t="s">
        <v>135</v>
      </c>
    </row>
    <row r="301" s="1" customFormat="1" ht="24" customHeight="1">
      <c r="B301" s="36"/>
      <c r="C301" s="247" t="s">
        <v>682</v>
      </c>
      <c r="D301" s="247" t="s">
        <v>184</v>
      </c>
      <c r="E301" s="248" t="s">
        <v>554</v>
      </c>
      <c r="F301" s="249" t="s">
        <v>555</v>
      </c>
      <c r="G301" s="250" t="s">
        <v>141</v>
      </c>
      <c r="H301" s="251">
        <v>11.411</v>
      </c>
      <c r="I301" s="252"/>
      <c r="J301" s="251">
        <f>ROUND(I301*H301,3)</f>
        <v>0</v>
      </c>
      <c r="K301" s="249" t="s">
        <v>1</v>
      </c>
      <c r="L301" s="253"/>
      <c r="M301" s="254" t="s">
        <v>1</v>
      </c>
      <c r="N301" s="255" t="s">
        <v>41</v>
      </c>
      <c r="O301" s="84"/>
      <c r="P301" s="230">
        <f>O301*H301</f>
        <v>0</v>
      </c>
      <c r="Q301" s="230">
        <v>0.017999999999999999</v>
      </c>
      <c r="R301" s="230">
        <f>Q301*H301</f>
        <v>0.20539799999999997</v>
      </c>
      <c r="S301" s="230">
        <v>0</v>
      </c>
      <c r="T301" s="231">
        <f>S301*H301</f>
        <v>0</v>
      </c>
      <c r="AR301" s="232" t="s">
        <v>283</v>
      </c>
      <c r="AT301" s="232" t="s">
        <v>184</v>
      </c>
      <c r="AU301" s="232" t="s">
        <v>144</v>
      </c>
      <c r="AY301" s="15" t="s">
        <v>135</v>
      </c>
      <c r="BE301" s="233">
        <f>IF(N301="základná",J301,0)</f>
        <v>0</v>
      </c>
      <c r="BF301" s="233">
        <f>IF(N301="znížená",J301,0)</f>
        <v>0</v>
      </c>
      <c r="BG301" s="233">
        <f>IF(N301="zákl. prenesená",J301,0)</f>
        <v>0</v>
      </c>
      <c r="BH301" s="233">
        <f>IF(N301="zníž. prenesená",J301,0)</f>
        <v>0</v>
      </c>
      <c r="BI301" s="233">
        <f>IF(N301="nulová",J301,0)</f>
        <v>0</v>
      </c>
      <c r="BJ301" s="15" t="s">
        <v>144</v>
      </c>
      <c r="BK301" s="234">
        <f>ROUND(I301*H301,3)</f>
        <v>0</v>
      </c>
      <c r="BL301" s="15" t="s">
        <v>192</v>
      </c>
      <c r="BM301" s="232" t="s">
        <v>556</v>
      </c>
    </row>
    <row r="302" s="12" customFormat="1">
      <c r="B302" s="235"/>
      <c r="C302" s="236"/>
      <c r="D302" s="237" t="s">
        <v>146</v>
      </c>
      <c r="E302" s="236"/>
      <c r="F302" s="239" t="s">
        <v>914</v>
      </c>
      <c r="G302" s="236"/>
      <c r="H302" s="240">
        <v>11.411</v>
      </c>
      <c r="I302" s="241"/>
      <c r="J302" s="236"/>
      <c r="K302" s="236"/>
      <c r="L302" s="242"/>
      <c r="M302" s="243"/>
      <c r="N302" s="244"/>
      <c r="O302" s="244"/>
      <c r="P302" s="244"/>
      <c r="Q302" s="244"/>
      <c r="R302" s="244"/>
      <c r="S302" s="244"/>
      <c r="T302" s="245"/>
      <c r="AT302" s="246" t="s">
        <v>146</v>
      </c>
      <c r="AU302" s="246" t="s">
        <v>144</v>
      </c>
      <c r="AV302" s="12" t="s">
        <v>144</v>
      </c>
      <c r="AW302" s="12" t="s">
        <v>4</v>
      </c>
      <c r="AX302" s="12" t="s">
        <v>83</v>
      </c>
      <c r="AY302" s="246" t="s">
        <v>135</v>
      </c>
    </row>
    <row r="303" s="1" customFormat="1" ht="24" customHeight="1">
      <c r="B303" s="36"/>
      <c r="C303" s="222" t="s">
        <v>686</v>
      </c>
      <c r="D303" s="222" t="s">
        <v>138</v>
      </c>
      <c r="E303" s="223" t="s">
        <v>559</v>
      </c>
      <c r="F303" s="224" t="s">
        <v>560</v>
      </c>
      <c r="G303" s="225" t="s">
        <v>259</v>
      </c>
      <c r="H303" s="226">
        <v>0.249</v>
      </c>
      <c r="I303" s="227"/>
      <c r="J303" s="226">
        <f>ROUND(I303*H303,3)</f>
        <v>0</v>
      </c>
      <c r="K303" s="224" t="s">
        <v>142</v>
      </c>
      <c r="L303" s="41"/>
      <c r="M303" s="228" t="s">
        <v>1</v>
      </c>
      <c r="N303" s="229" t="s">
        <v>41</v>
      </c>
      <c r="O303" s="84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32" t="s">
        <v>192</v>
      </c>
      <c r="AT303" s="232" t="s">
        <v>138</v>
      </c>
      <c r="AU303" s="232" t="s">
        <v>144</v>
      </c>
      <c r="AY303" s="15" t="s">
        <v>135</v>
      </c>
      <c r="BE303" s="233">
        <f>IF(N303="základná",J303,0)</f>
        <v>0</v>
      </c>
      <c r="BF303" s="233">
        <f>IF(N303="znížená",J303,0)</f>
        <v>0</v>
      </c>
      <c r="BG303" s="233">
        <f>IF(N303="zákl. prenesená",J303,0)</f>
        <v>0</v>
      </c>
      <c r="BH303" s="233">
        <f>IF(N303="zníž. prenesená",J303,0)</f>
        <v>0</v>
      </c>
      <c r="BI303" s="233">
        <f>IF(N303="nulová",J303,0)</f>
        <v>0</v>
      </c>
      <c r="BJ303" s="15" t="s">
        <v>144</v>
      </c>
      <c r="BK303" s="234">
        <f>ROUND(I303*H303,3)</f>
        <v>0</v>
      </c>
      <c r="BL303" s="15" t="s">
        <v>192</v>
      </c>
      <c r="BM303" s="232" t="s">
        <v>561</v>
      </c>
    </row>
    <row r="304" s="11" customFormat="1" ht="22.8" customHeight="1">
      <c r="B304" s="206"/>
      <c r="C304" s="207"/>
      <c r="D304" s="208" t="s">
        <v>74</v>
      </c>
      <c r="E304" s="220" t="s">
        <v>562</v>
      </c>
      <c r="F304" s="220" t="s">
        <v>563</v>
      </c>
      <c r="G304" s="207"/>
      <c r="H304" s="207"/>
      <c r="I304" s="210"/>
      <c r="J304" s="221">
        <f>BK304</f>
        <v>0</v>
      </c>
      <c r="K304" s="207"/>
      <c r="L304" s="212"/>
      <c r="M304" s="213"/>
      <c r="N304" s="214"/>
      <c r="O304" s="214"/>
      <c r="P304" s="215">
        <f>SUM(P305:P314)</f>
        <v>0</v>
      </c>
      <c r="Q304" s="214"/>
      <c r="R304" s="215">
        <f>SUM(R305:R314)</f>
        <v>0.61248800000000003</v>
      </c>
      <c r="S304" s="214"/>
      <c r="T304" s="216">
        <f>SUM(T305:T314)</f>
        <v>0</v>
      </c>
      <c r="AR304" s="217" t="s">
        <v>144</v>
      </c>
      <c r="AT304" s="218" t="s">
        <v>74</v>
      </c>
      <c r="AU304" s="218" t="s">
        <v>83</v>
      </c>
      <c r="AY304" s="217" t="s">
        <v>135</v>
      </c>
      <c r="BK304" s="219">
        <f>SUM(BK305:BK314)</f>
        <v>0</v>
      </c>
    </row>
    <row r="305" s="1" customFormat="1" ht="24" customHeight="1">
      <c r="B305" s="36"/>
      <c r="C305" s="222" t="s">
        <v>690</v>
      </c>
      <c r="D305" s="222" t="s">
        <v>138</v>
      </c>
      <c r="E305" s="223" t="s">
        <v>565</v>
      </c>
      <c r="F305" s="224" t="s">
        <v>566</v>
      </c>
      <c r="G305" s="225" t="s">
        <v>141</v>
      </c>
      <c r="H305" s="226">
        <v>29.359999999999999</v>
      </c>
      <c r="I305" s="227"/>
      <c r="J305" s="226">
        <f>ROUND(I305*H305,3)</f>
        <v>0</v>
      </c>
      <c r="K305" s="224" t="s">
        <v>142</v>
      </c>
      <c r="L305" s="41"/>
      <c r="M305" s="228" t="s">
        <v>1</v>
      </c>
      <c r="N305" s="229" t="s">
        <v>41</v>
      </c>
      <c r="O305" s="84"/>
      <c r="P305" s="230">
        <f>O305*H305</f>
        <v>0</v>
      </c>
      <c r="Q305" s="230">
        <v>0.0040000000000000001</v>
      </c>
      <c r="R305" s="230">
        <f>Q305*H305</f>
        <v>0.11744</v>
      </c>
      <c r="S305" s="230">
        <v>0</v>
      </c>
      <c r="T305" s="231">
        <f>S305*H305</f>
        <v>0</v>
      </c>
      <c r="AR305" s="232" t="s">
        <v>192</v>
      </c>
      <c r="AT305" s="232" t="s">
        <v>138</v>
      </c>
      <c r="AU305" s="232" t="s">
        <v>144</v>
      </c>
      <c r="AY305" s="15" t="s">
        <v>135</v>
      </c>
      <c r="BE305" s="233">
        <f>IF(N305="základná",J305,0)</f>
        <v>0</v>
      </c>
      <c r="BF305" s="233">
        <f>IF(N305="znížená",J305,0)</f>
        <v>0</v>
      </c>
      <c r="BG305" s="233">
        <f>IF(N305="zákl. prenesená",J305,0)</f>
        <v>0</v>
      </c>
      <c r="BH305" s="233">
        <f>IF(N305="zníž. prenesená",J305,0)</f>
        <v>0</v>
      </c>
      <c r="BI305" s="233">
        <f>IF(N305="nulová",J305,0)</f>
        <v>0</v>
      </c>
      <c r="BJ305" s="15" t="s">
        <v>144</v>
      </c>
      <c r="BK305" s="234">
        <f>ROUND(I305*H305,3)</f>
        <v>0</v>
      </c>
      <c r="BL305" s="15" t="s">
        <v>192</v>
      </c>
      <c r="BM305" s="232" t="s">
        <v>567</v>
      </c>
    </row>
    <row r="306" s="12" customFormat="1">
      <c r="B306" s="235"/>
      <c r="C306" s="236"/>
      <c r="D306" s="237" t="s">
        <v>146</v>
      </c>
      <c r="E306" s="238" t="s">
        <v>1</v>
      </c>
      <c r="F306" s="239" t="s">
        <v>916</v>
      </c>
      <c r="G306" s="236"/>
      <c r="H306" s="240">
        <v>30.359999999999999</v>
      </c>
      <c r="I306" s="241"/>
      <c r="J306" s="236"/>
      <c r="K306" s="236"/>
      <c r="L306" s="242"/>
      <c r="M306" s="243"/>
      <c r="N306" s="244"/>
      <c r="O306" s="244"/>
      <c r="P306" s="244"/>
      <c r="Q306" s="244"/>
      <c r="R306" s="244"/>
      <c r="S306" s="244"/>
      <c r="T306" s="245"/>
      <c r="AT306" s="246" t="s">
        <v>146</v>
      </c>
      <c r="AU306" s="246" t="s">
        <v>144</v>
      </c>
      <c r="AV306" s="12" t="s">
        <v>144</v>
      </c>
      <c r="AW306" s="12" t="s">
        <v>30</v>
      </c>
      <c r="AX306" s="12" t="s">
        <v>75</v>
      </c>
      <c r="AY306" s="246" t="s">
        <v>135</v>
      </c>
    </row>
    <row r="307" s="12" customFormat="1">
      <c r="B307" s="235"/>
      <c r="C307" s="236"/>
      <c r="D307" s="237" t="s">
        <v>146</v>
      </c>
      <c r="E307" s="238" t="s">
        <v>1</v>
      </c>
      <c r="F307" s="239" t="s">
        <v>917</v>
      </c>
      <c r="G307" s="236"/>
      <c r="H307" s="240">
        <v>-2.02</v>
      </c>
      <c r="I307" s="241"/>
      <c r="J307" s="236"/>
      <c r="K307" s="236"/>
      <c r="L307" s="242"/>
      <c r="M307" s="243"/>
      <c r="N307" s="244"/>
      <c r="O307" s="244"/>
      <c r="P307" s="244"/>
      <c r="Q307" s="244"/>
      <c r="R307" s="244"/>
      <c r="S307" s="244"/>
      <c r="T307" s="245"/>
      <c r="AT307" s="246" t="s">
        <v>146</v>
      </c>
      <c r="AU307" s="246" t="s">
        <v>144</v>
      </c>
      <c r="AV307" s="12" t="s">
        <v>144</v>
      </c>
      <c r="AW307" s="12" t="s">
        <v>30</v>
      </c>
      <c r="AX307" s="12" t="s">
        <v>75</v>
      </c>
      <c r="AY307" s="246" t="s">
        <v>135</v>
      </c>
    </row>
    <row r="308" s="12" customFormat="1">
      <c r="B308" s="235"/>
      <c r="C308" s="236"/>
      <c r="D308" s="237" t="s">
        <v>146</v>
      </c>
      <c r="E308" s="238" t="s">
        <v>1</v>
      </c>
      <c r="F308" s="239" t="s">
        <v>918</v>
      </c>
      <c r="G308" s="236"/>
      <c r="H308" s="240">
        <v>1.02</v>
      </c>
      <c r="I308" s="241"/>
      <c r="J308" s="236"/>
      <c r="K308" s="236"/>
      <c r="L308" s="242"/>
      <c r="M308" s="243"/>
      <c r="N308" s="244"/>
      <c r="O308" s="244"/>
      <c r="P308" s="244"/>
      <c r="Q308" s="244"/>
      <c r="R308" s="244"/>
      <c r="S308" s="244"/>
      <c r="T308" s="245"/>
      <c r="AT308" s="246" t="s">
        <v>146</v>
      </c>
      <c r="AU308" s="246" t="s">
        <v>144</v>
      </c>
      <c r="AV308" s="12" t="s">
        <v>144</v>
      </c>
      <c r="AW308" s="12" t="s">
        <v>30</v>
      </c>
      <c r="AX308" s="12" t="s">
        <v>75</v>
      </c>
      <c r="AY308" s="246" t="s">
        <v>135</v>
      </c>
    </row>
    <row r="309" s="13" customFormat="1">
      <c r="B309" s="256"/>
      <c r="C309" s="257"/>
      <c r="D309" s="237" t="s">
        <v>146</v>
      </c>
      <c r="E309" s="258" t="s">
        <v>1</v>
      </c>
      <c r="F309" s="259" t="s">
        <v>571</v>
      </c>
      <c r="G309" s="257"/>
      <c r="H309" s="260">
        <v>29.359999999999999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AT309" s="266" t="s">
        <v>146</v>
      </c>
      <c r="AU309" s="266" t="s">
        <v>144</v>
      </c>
      <c r="AV309" s="13" t="s">
        <v>143</v>
      </c>
      <c r="AW309" s="13" t="s">
        <v>30</v>
      </c>
      <c r="AX309" s="13" t="s">
        <v>83</v>
      </c>
      <c r="AY309" s="266" t="s">
        <v>135</v>
      </c>
    </row>
    <row r="310" s="1" customFormat="1" ht="24" customHeight="1">
      <c r="B310" s="36"/>
      <c r="C310" s="247" t="s">
        <v>694</v>
      </c>
      <c r="D310" s="247" t="s">
        <v>184</v>
      </c>
      <c r="E310" s="248" t="s">
        <v>573</v>
      </c>
      <c r="F310" s="249" t="s">
        <v>574</v>
      </c>
      <c r="G310" s="250" t="s">
        <v>141</v>
      </c>
      <c r="H310" s="251">
        <v>30.827999999999999</v>
      </c>
      <c r="I310" s="252"/>
      <c r="J310" s="251">
        <f>ROUND(I310*H310,3)</f>
        <v>0</v>
      </c>
      <c r="K310" s="249" t="s">
        <v>1</v>
      </c>
      <c r="L310" s="253"/>
      <c r="M310" s="254" t="s">
        <v>1</v>
      </c>
      <c r="N310" s="255" t="s">
        <v>41</v>
      </c>
      <c r="O310" s="84"/>
      <c r="P310" s="230">
        <f>O310*H310</f>
        <v>0</v>
      </c>
      <c r="Q310" s="230">
        <v>0.016</v>
      </c>
      <c r="R310" s="230">
        <f>Q310*H310</f>
        <v>0.49324800000000002</v>
      </c>
      <c r="S310" s="230">
        <v>0</v>
      </c>
      <c r="T310" s="231">
        <f>S310*H310</f>
        <v>0</v>
      </c>
      <c r="AR310" s="232" t="s">
        <v>283</v>
      </c>
      <c r="AT310" s="232" t="s">
        <v>184</v>
      </c>
      <c r="AU310" s="232" t="s">
        <v>144</v>
      </c>
      <c r="AY310" s="15" t="s">
        <v>135</v>
      </c>
      <c r="BE310" s="233">
        <f>IF(N310="základná",J310,0)</f>
        <v>0</v>
      </c>
      <c r="BF310" s="233">
        <f>IF(N310="znížená",J310,0)</f>
        <v>0</v>
      </c>
      <c r="BG310" s="233">
        <f>IF(N310="zákl. prenesená",J310,0)</f>
        <v>0</v>
      </c>
      <c r="BH310" s="233">
        <f>IF(N310="zníž. prenesená",J310,0)</f>
        <v>0</v>
      </c>
      <c r="BI310" s="233">
        <f>IF(N310="nulová",J310,0)</f>
        <v>0</v>
      </c>
      <c r="BJ310" s="15" t="s">
        <v>144</v>
      </c>
      <c r="BK310" s="234">
        <f>ROUND(I310*H310,3)</f>
        <v>0</v>
      </c>
      <c r="BL310" s="15" t="s">
        <v>192</v>
      </c>
      <c r="BM310" s="232" t="s">
        <v>575</v>
      </c>
    </row>
    <row r="311" s="12" customFormat="1">
      <c r="B311" s="235"/>
      <c r="C311" s="236"/>
      <c r="D311" s="237" t="s">
        <v>146</v>
      </c>
      <c r="E311" s="236"/>
      <c r="F311" s="239" t="s">
        <v>920</v>
      </c>
      <c r="G311" s="236"/>
      <c r="H311" s="240">
        <v>30.827999999999999</v>
      </c>
      <c r="I311" s="241"/>
      <c r="J311" s="236"/>
      <c r="K311" s="236"/>
      <c r="L311" s="242"/>
      <c r="M311" s="243"/>
      <c r="N311" s="244"/>
      <c r="O311" s="244"/>
      <c r="P311" s="244"/>
      <c r="Q311" s="244"/>
      <c r="R311" s="244"/>
      <c r="S311" s="244"/>
      <c r="T311" s="245"/>
      <c r="AT311" s="246" t="s">
        <v>146</v>
      </c>
      <c r="AU311" s="246" t="s">
        <v>144</v>
      </c>
      <c r="AV311" s="12" t="s">
        <v>144</v>
      </c>
      <c r="AW311" s="12" t="s">
        <v>4</v>
      </c>
      <c r="AX311" s="12" t="s">
        <v>83</v>
      </c>
      <c r="AY311" s="246" t="s">
        <v>135</v>
      </c>
    </row>
    <row r="312" s="1" customFormat="1" ht="16.5" customHeight="1">
      <c r="B312" s="36"/>
      <c r="C312" s="222" t="s">
        <v>699</v>
      </c>
      <c r="D312" s="222" t="s">
        <v>138</v>
      </c>
      <c r="E312" s="223" t="s">
        <v>578</v>
      </c>
      <c r="F312" s="224" t="s">
        <v>579</v>
      </c>
      <c r="G312" s="225" t="s">
        <v>181</v>
      </c>
      <c r="H312" s="226">
        <v>2</v>
      </c>
      <c r="I312" s="227"/>
      <c r="J312" s="226">
        <f>ROUND(I312*H312,3)</f>
        <v>0</v>
      </c>
      <c r="K312" s="224" t="s">
        <v>142</v>
      </c>
      <c r="L312" s="41"/>
      <c r="M312" s="228" t="s">
        <v>1</v>
      </c>
      <c r="N312" s="229" t="s">
        <v>41</v>
      </c>
      <c r="O312" s="84"/>
      <c r="P312" s="230">
        <f>O312*H312</f>
        <v>0</v>
      </c>
      <c r="Q312" s="230">
        <v>0.00089999999999999998</v>
      </c>
      <c r="R312" s="230">
        <f>Q312*H312</f>
        <v>0.0018</v>
      </c>
      <c r="S312" s="230">
        <v>0</v>
      </c>
      <c r="T312" s="231">
        <f>S312*H312</f>
        <v>0</v>
      </c>
      <c r="AR312" s="232" t="s">
        <v>192</v>
      </c>
      <c r="AT312" s="232" t="s">
        <v>138</v>
      </c>
      <c r="AU312" s="232" t="s">
        <v>144</v>
      </c>
      <c r="AY312" s="15" t="s">
        <v>135</v>
      </c>
      <c r="BE312" s="233">
        <f>IF(N312="základná",J312,0)</f>
        <v>0</v>
      </c>
      <c r="BF312" s="233">
        <f>IF(N312="znížená",J312,0)</f>
        <v>0</v>
      </c>
      <c r="BG312" s="233">
        <f>IF(N312="zákl. prenesená",J312,0)</f>
        <v>0</v>
      </c>
      <c r="BH312" s="233">
        <f>IF(N312="zníž. prenesená",J312,0)</f>
        <v>0</v>
      </c>
      <c r="BI312" s="233">
        <f>IF(N312="nulová",J312,0)</f>
        <v>0</v>
      </c>
      <c r="BJ312" s="15" t="s">
        <v>144</v>
      </c>
      <c r="BK312" s="234">
        <f>ROUND(I312*H312,3)</f>
        <v>0</v>
      </c>
      <c r="BL312" s="15" t="s">
        <v>192</v>
      </c>
      <c r="BM312" s="232" t="s">
        <v>580</v>
      </c>
    </row>
    <row r="313" s="1" customFormat="1" ht="16.5" customHeight="1">
      <c r="B313" s="36"/>
      <c r="C313" s="247" t="s">
        <v>703</v>
      </c>
      <c r="D313" s="247" t="s">
        <v>184</v>
      </c>
      <c r="E313" s="248" t="s">
        <v>581</v>
      </c>
      <c r="F313" s="249" t="s">
        <v>582</v>
      </c>
      <c r="G313" s="250" t="s">
        <v>181</v>
      </c>
      <c r="H313" s="251">
        <v>2</v>
      </c>
      <c r="I313" s="252"/>
      <c r="J313" s="251">
        <f>ROUND(I313*H313,3)</f>
        <v>0</v>
      </c>
      <c r="K313" s="249" t="s">
        <v>1</v>
      </c>
      <c r="L313" s="253"/>
      <c r="M313" s="254" t="s">
        <v>1</v>
      </c>
      <c r="N313" s="255" t="s">
        <v>41</v>
      </c>
      <c r="O313" s="84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32" t="s">
        <v>283</v>
      </c>
      <c r="AT313" s="232" t="s">
        <v>184</v>
      </c>
      <c r="AU313" s="232" t="s">
        <v>144</v>
      </c>
      <c r="AY313" s="15" t="s">
        <v>135</v>
      </c>
      <c r="BE313" s="233">
        <f>IF(N313="základná",J313,0)</f>
        <v>0</v>
      </c>
      <c r="BF313" s="233">
        <f>IF(N313="znížená",J313,0)</f>
        <v>0</v>
      </c>
      <c r="BG313" s="233">
        <f>IF(N313="zákl. prenesená",J313,0)</f>
        <v>0</v>
      </c>
      <c r="BH313" s="233">
        <f>IF(N313="zníž. prenesená",J313,0)</f>
        <v>0</v>
      </c>
      <c r="BI313" s="233">
        <f>IF(N313="nulová",J313,0)</f>
        <v>0</v>
      </c>
      <c r="BJ313" s="15" t="s">
        <v>144</v>
      </c>
      <c r="BK313" s="234">
        <f>ROUND(I313*H313,3)</f>
        <v>0</v>
      </c>
      <c r="BL313" s="15" t="s">
        <v>192</v>
      </c>
      <c r="BM313" s="232" t="s">
        <v>583</v>
      </c>
    </row>
    <row r="314" s="1" customFormat="1" ht="24" customHeight="1">
      <c r="B314" s="36"/>
      <c r="C314" s="222" t="s">
        <v>636</v>
      </c>
      <c r="D314" s="222" t="s">
        <v>138</v>
      </c>
      <c r="E314" s="223" t="s">
        <v>585</v>
      </c>
      <c r="F314" s="224" t="s">
        <v>586</v>
      </c>
      <c r="G314" s="225" t="s">
        <v>259</v>
      </c>
      <c r="H314" s="226">
        <v>0.61199999999999999</v>
      </c>
      <c r="I314" s="227"/>
      <c r="J314" s="226">
        <f>ROUND(I314*H314,3)</f>
        <v>0</v>
      </c>
      <c r="K314" s="224" t="s">
        <v>142</v>
      </c>
      <c r="L314" s="41"/>
      <c r="M314" s="228" t="s">
        <v>1</v>
      </c>
      <c r="N314" s="229" t="s">
        <v>41</v>
      </c>
      <c r="O314" s="84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AR314" s="232" t="s">
        <v>192</v>
      </c>
      <c r="AT314" s="232" t="s">
        <v>138</v>
      </c>
      <c r="AU314" s="232" t="s">
        <v>144</v>
      </c>
      <c r="AY314" s="15" t="s">
        <v>135</v>
      </c>
      <c r="BE314" s="233">
        <f>IF(N314="základná",J314,0)</f>
        <v>0</v>
      </c>
      <c r="BF314" s="233">
        <f>IF(N314="znížená",J314,0)</f>
        <v>0</v>
      </c>
      <c r="BG314" s="233">
        <f>IF(N314="zákl. prenesená",J314,0)</f>
        <v>0</v>
      </c>
      <c r="BH314" s="233">
        <f>IF(N314="zníž. prenesená",J314,0)</f>
        <v>0</v>
      </c>
      <c r="BI314" s="233">
        <f>IF(N314="nulová",J314,0)</f>
        <v>0</v>
      </c>
      <c r="BJ314" s="15" t="s">
        <v>144</v>
      </c>
      <c r="BK314" s="234">
        <f>ROUND(I314*H314,3)</f>
        <v>0</v>
      </c>
      <c r="BL314" s="15" t="s">
        <v>192</v>
      </c>
      <c r="BM314" s="232" t="s">
        <v>587</v>
      </c>
    </row>
    <row r="315" s="11" customFormat="1" ht="22.8" customHeight="1">
      <c r="B315" s="206"/>
      <c r="C315" s="207"/>
      <c r="D315" s="208" t="s">
        <v>74</v>
      </c>
      <c r="E315" s="220" t="s">
        <v>588</v>
      </c>
      <c r="F315" s="220" t="s">
        <v>589</v>
      </c>
      <c r="G315" s="207"/>
      <c r="H315" s="207"/>
      <c r="I315" s="210"/>
      <c r="J315" s="221">
        <f>BK315</f>
        <v>0</v>
      </c>
      <c r="K315" s="207"/>
      <c r="L315" s="212"/>
      <c r="M315" s="213"/>
      <c r="N315" s="214"/>
      <c r="O315" s="214"/>
      <c r="P315" s="215">
        <f>SUM(P316:P317)</f>
        <v>0</v>
      </c>
      <c r="Q315" s="214"/>
      <c r="R315" s="215">
        <f>SUM(R316:R317)</f>
        <v>0.00032000000000000003</v>
      </c>
      <c r="S315" s="214"/>
      <c r="T315" s="216">
        <f>SUM(T316:T317)</f>
        <v>0</v>
      </c>
      <c r="AR315" s="217" t="s">
        <v>144</v>
      </c>
      <c r="AT315" s="218" t="s">
        <v>74</v>
      </c>
      <c r="AU315" s="218" t="s">
        <v>83</v>
      </c>
      <c r="AY315" s="217" t="s">
        <v>135</v>
      </c>
      <c r="BK315" s="219">
        <f>SUM(BK316:BK317)</f>
        <v>0</v>
      </c>
    </row>
    <row r="316" s="1" customFormat="1" ht="36" customHeight="1">
      <c r="B316" s="36"/>
      <c r="C316" s="222" t="s">
        <v>710</v>
      </c>
      <c r="D316" s="222" t="s">
        <v>138</v>
      </c>
      <c r="E316" s="223" t="s">
        <v>591</v>
      </c>
      <c r="F316" s="224" t="s">
        <v>592</v>
      </c>
      <c r="G316" s="225" t="s">
        <v>141</v>
      </c>
      <c r="H316" s="226">
        <v>1</v>
      </c>
      <c r="I316" s="227"/>
      <c r="J316" s="226">
        <f>ROUND(I316*H316,3)</f>
        <v>0</v>
      </c>
      <c r="K316" s="224" t="s">
        <v>142</v>
      </c>
      <c r="L316" s="41"/>
      <c r="M316" s="228" t="s">
        <v>1</v>
      </c>
      <c r="N316" s="229" t="s">
        <v>41</v>
      </c>
      <c r="O316" s="84"/>
      <c r="P316" s="230">
        <f>O316*H316</f>
        <v>0</v>
      </c>
      <c r="Q316" s="230">
        <v>0.00024000000000000001</v>
      </c>
      <c r="R316" s="230">
        <f>Q316*H316</f>
        <v>0.00024000000000000001</v>
      </c>
      <c r="S316" s="230">
        <v>0</v>
      </c>
      <c r="T316" s="231">
        <f>S316*H316</f>
        <v>0</v>
      </c>
      <c r="AR316" s="232" t="s">
        <v>192</v>
      </c>
      <c r="AT316" s="232" t="s">
        <v>138</v>
      </c>
      <c r="AU316" s="232" t="s">
        <v>144</v>
      </c>
      <c r="AY316" s="15" t="s">
        <v>135</v>
      </c>
      <c r="BE316" s="233">
        <f>IF(N316="základná",J316,0)</f>
        <v>0</v>
      </c>
      <c r="BF316" s="233">
        <f>IF(N316="znížená",J316,0)</f>
        <v>0</v>
      </c>
      <c r="BG316" s="233">
        <f>IF(N316="zákl. prenesená",J316,0)</f>
        <v>0</v>
      </c>
      <c r="BH316" s="233">
        <f>IF(N316="zníž. prenesená",J316,0)</f>
        <v>0</v>
      </c>
      <c r="BI316" s="233">
        <f>IF(N316="nulová",J316,0)</f>
        <v>0</v>
      </c>
      <c r="BJ316" s="15" t="s">
        <v>144</v>
      </c>
      <c r="BK316" s="234">
        <f>ROUND(I316*H316,3)</f>
        <v>0</v>
      </c>
      <c r="BL316" s="15" t="s">
        <v>192</v>
      </c>
      <c r="BM316" s="232" t="s">
        <v>593</v>
      </c>
    </row>
    <row r="317" s="1" customFormat="1" ht="24" customHeight="1">
      <c r="B317" s="36"/>
      <c r="C317" s="222" t="s">
        <v>714</v>
      </c>
      <c r="D317" s="222" t="s">
        <v>138</v>
      </c>
      <c r="E317" s="223" t="s">
        <v>595</v>
      </c>
      <c r="F317" s="224" t="s">
        <v>596</v>
      </c>
      <c r="G317" s="225" t="s">
        <v>141</v>
      </c>
      <c r="H317" s="226">
        <v>1</v>
      </c>
      <c r="I317" s="227"/>
      <c r="J317" s="226">
        <f>ROUND(I317*H317,3)</f>
        <v>0</v>
      </c>
      <c r="K317" s="224" t="s">
        <v>142</v>
      </c>
      <c r="L317" s="41"/>
      <c r="M317" s="228" t="s">
        <v>1</v>
      </c>
      <c r="N317" s="229" t="s">
        <v>41</v>
      </c>
      <c r="O317" s="84"/>
      <c r="P317" s="230">
        <f>O317*H317</f>
        <v>0</v>
      </c>
      <c r="Q317" s="230">
        <v>8.0000000000000007E-05</v>
      </c>
      <c r="R317" s="230">
        <f>Q317*H317</f>
        <v>8.0000000000000007E-05</v>
      </c>
      <c r="S317" s="230">
        <v>0</v>
      </c>
      <c r="T317" s="231">
        <f>S317*H317</f>
        <v>0</v>
      </c>
      <c r="AR317" s="232" t="s">
        <v>192</v>
      </c>
      <c r="AT317" s="232" t="s">
        <v>138</v>
      </c>
      <c r="AU317" s="232" t="s">
        <v>144</v>
      </c>
      <c r="AY317" s="15" t="s">
        <v>135</v>
      </c>
      <c r="BE317" s="233">
        <f>IF(N317="základná",J317,0)</f>
        <v>0</v>
      </c>
      <c r="BF317" s="233">
        <f>IF(N317="znížená",J317,0)</f>
        <v>0</v>
      </c>
      <c r="BG317" s="233">
        <f>IF(N317="zákl. prenesená",J317,0)</f>
        <v>0</v>
      </c>
      <c r="BH317" s="233">
        <f>IF(N317="zníž. prenesená",J317,0)</f>
        <v>0</v>
      </c>
      <c r="BI317" s="233">
        <f>IF(N317="nulová",J317,0)</f>
        <v>0</v>
      </c>
      <c r="BJ317" s="15" t="s">
        <v>144</v>
      </c>
      <c r="BK317" s="234">
        <f>ROUND(I317*H317,3)</f>
        <v>0</v>
      </c>
      <c r="BL317" s="15" t="s">
        <v>192</v>
      </c>
      <c r="BM317" s="232" t="s">
        <v>597</v>
      </c>
    </row>
    <row r="318" s="11" customFormat="1" ht="22.8" customHeight="1">
      <c r="B318" s="206"/>
      <c r="C318" s="207"/>
      <c r="D318" s="208" t="s">
        <v>74</v>
      </c>
      <c r="E318" s="220" t="s">
        <v>598</v>
      </c>
      <c r="F318" s="220" t="s">
        <v>599</v>
      </c>
      <c r="G318" s="207"/>
      <c r="H318" s="207"/>
      <c r="I318" s="210"/>
      <c r="J318" s="221">
        <f>BK318</f>
        <v>0</v>
      </c>
      <c r="K318" s="207"/>
      <c r="L318" s="212"/>
      <c r="M318" s="213"/>
      <c r="N318" s="214"/>
      <c r="O318" s="214"/>
      <c r="P318" s="215">
        <f>SUM(P319:P321)</f>
        <v>0</v>
      </c>
      <c r="Q318" s="214"/>
      <c r="R318" s="215">
        <f>SUM(R319:R321)</f>
        <v>0.0050058799999999999</v>
      </c>
      <c r="S318" s="214"/>
      <c r="T318" s="216">
        <f>SUM(T319:T321)</f>
        <v>0</v>
      </c>
      <c r="AR318" s="217" t="s">
        <v>144</v>
      </c>
      <c r="AT318" s="218" t="s">
        <v>74</v>
      </c>
      <c r="AU318" s="218" t="s">
        <v>83</v>
      </c>
      <c r="AY318" s="217" t="s">
        <v>135</v>
      </c>
      <c r="BK318" s="219">
        <f>SUM(BK319:BK321)</f>
        <v>0</v>
      </c>
    </row>
    <row r="319" s="1" customFormat="1" ht="24" customHeight="1">
      <c r="B319" s="36"/>
      <c r="C319" s="222" t="s">
        <v>718</v>
      </c>
      <c r="D319" s="222" t="s">
        <v>138</v>
      </c>
      <c r="E319" s="223" t="s">
        <v>605</v>
      </c>
      <c r="F319" s="224" t="s">
        <v>606</v>
      </c>
      <c r="G319" s="225" t="s">
        <v>141</v>
      </c>
      <c r="H319" s="226">
        <v>16.148</v>
      </c>
      <c r="I319" s="227"/>
      <c r="J319" s="226">
        <f>ROUND(I319*H319,3)</f>
        <v>0</v>
      </c>
      <c r="K319" s="224" t="s">
        <v>142</v>
      </c>
      <c r="L319" s="41"/>
      <c r="M319" s="228" t="s">
        <v>1</v>
      </c>
      <c r="N319" s="229" t="s">
        <v>41</v>
      </c>
      <c r="O319" s="84"/>
      <c r="P319" s="230">
        <f>O319*H319</f>
        <v>0</v>
      </c>
      <c r="Q319" s="230">
        <v>0.00010000000000000001</v>
      </c>
      <c r="R319" s="230">
        <f>Q319*H319</f>
        <v>0.0016148</v>
      </c>
      <c r="S319" s="230">
        <v>0</v>
      </c>
      <c r="T319" s="231">
        <f>S319*H319</f>
        <v>0</v>
      </c>
      <c r="AR319" s="232" t="s">
        <v>192</v>
      </c>
      <c r="AT319" s="232" t="s">
        <v>138</v>
      </c>
      <c r="AU319" s="232" t="s">
        <v>144</v>
      </c>
      <c r="AY319" s="15" t="s">
        <v>135</v>
      </c>
      <c r="BE319" s="233">
        <f>IF(N319="základná",J319,0)</f>
        <v>0</v>
      </c>
      <c r="BF319" s="233">
        <f>IF(N319="znížená",J319,0)</f>
        <v>0</v>
      </c>
      <c r="BG319" s="233">
        <f>IF(N319="zákl. prenesená",J319,0)</f>
        <v>0</v>
      </c>
      <c r="BH319" s="233">
        <f>IF(N319="zníž. prenesená",J319,0)</f>
        <v>0</v>
      </c>
      <c r="BI319" s="233">
        <f>IF(N319="nulová",J319,0)</f>
        <v>0</v>
      </c>
      <c r="BJ319" s="15" t="s">
        <v>144</v>
      </c>
      <c r="BK319" s="234">
        <f>ROUND(I319*H319,3)</f>
        <v>0</v>
      </c>
      <c r="BL319" s="15" t="s">
        <v>192</v>
      </c>
      <c r="BM319" s="232" t="s">
        <v>607</v>
      </c>
    </row>
    <row r="320" s="12" customFormat="1">
      <c r="B320" s="235"/>
      <c r="C320" s="236"/>
      <c r="D320" s="237" t="s">
        <v>146</v>
      </c>
      <c r="E320" s="238" t="s">
        <v>1</v>
      </c>
      <c r="F320" s="239" t="s">
        <v>992</v>
      </c>
      <c r="G320" s="236"/>
      <c r="H320" s="240">
        <v>16.148</v>
      </c>
      <c r="I320" s="241"/>
      <c r="J320" s="236"/>
      <c r="K320" s="236"/>
      <c r="L320" s="242"/>
      <c r="M320" s="243"/>
      <c r="N320" s="244"/>
      <c r="O320" s="244"/>
      <c r="P320" s="244"/>
      <c r="Q320" s="244"/>
      <c r="R320" s="244"/>
      <c r="S320" s="244"/>
      <c r="T320" s="245"/>
      <c r="AT320" s="246" t="s">
        <v>146</v>
      </c>
      <c r="AU320" s="246" t="s">
        <v>144</v>
      </c>
      <c r="AV320" s="12" t="s">
        <v>144</v>
      </c>
      <c r="AW320" s="12" t="s">
        <v>30</v>
      </c>
      <c r="AX320" s="12" t="s">
        <v>83</v>
      </c>
      <c r="AY320" s="246" t="s">
        <v>135</v>
      </c>
    </row>
    <row r="321" s="1" customFormat="1" ht="36" customHeight="1">
      <c r="B321" s="36"/>
      <c r="C321" s="222" t="s">
        <v>722</v>
      </c>
      <c r="D321" s="222" t="s">
        <v>138</v>
      </c>
      <c r="E321" s="223" t="s">
        <v>610</v>
      </c>
      <c r="F321" s="224" t="s">
        <v>611</v>
      </c>
      <c r="G321" s="225" t="s">
        <v>141</v>
      </c>
      <c r="H321" s="226">
        <v>16.148</v>
      </c>
      <c r="I321" s="227"/>
      <c r="J321" s="226">
        <f>ROUND(I321*H321,3)</f>
        <v>0</v>
      </c>
      <c r="K321" s="224" t="s">
        <v>142</v>
      </c>
      <c r="L321" s="41"/>
      <c r="M321" s="228" t="s">
        <v>1</v>
      </c>
      <c r="N321" s="229" t="s">
        <v>41</v>
      </c>
      <c r="O321" s="84"/>
      <c r="P321" s="230">
        <f>O321*H321</f>
        <v>0</v>
      </c>
      <c r="Q321" s="230">
        <v>0.00021000000000000001</v>
      </c>
      <c r="R321" s="230">
        <f>Q321*H321</f>
        <v>0.0033910799999999999</v>
      </c>
      <c r="S321" s="230">
        <v>0</v>
      </c>
      <c r="T321" s="231">
        <f>S321*H321</f>
        <v>0</v>
      </c>
      <c r="AR321" s="232" t="s">
        <v>192</v>
      </c>
      <c r="AT321" s="232" t="s">
        <v>138</v>
      </c>
      <c r="AU321" s="232" t="s">
        <v>144</v>
      </c>
      <c r="AY321" s="15" t="s">
        <v>135</v>
      </c>
      <c r="BE321" s="233">
        <f>IF(N321="základná",J321,0)</f>
        <v>0</v>
      </c>
      <c r="BF321" s="233">
        <f>IF(N321="znížená",J321,0)</f>
        <v>0</v>
      </c>
      <c r="BG321" s="233">
        <f>IF(N321="zákl. prenesená",J321,0)</f>
        <v>0</v>
      </c>
      <c r="BH321" s="233">
        <f>IF(N321="zníž. prenesená",J321,0)</f>
        <v>0</v>
      </c>
      <c r="BI321" s="233">
        <f>IF(N321="nulová",J321,0)</f>
        <v>0</v>
      </c>
      <c r="BJ321" s="15" t="s">
        <v>144</v>
      </c>
      <c r="BK321" s="234">
        <f>ROUND(I321*H321,3)</f>
        <v>0</v>
      </c>
      <c r="BL321" s="15" t="s">
        <v>192</v>
      </c>
      <c r="BM321" s="232" t="s">
        <v>612</v>
      </c>
    </row>
    <row r="322" s="11" customFormat="1" ht="25.92" customHeight="1">
      <c r="B322" s="206"/>
      <c r="C322" s="207"/>
      <c r="D322" s="208" t="s">
        <v>74</v>
      </c>
      <c r="E322" s="209" t="s">
        <v>184</v>
      </c>
      <c r="F322" s="209" t="s">
        <v>613</v>
      </c>
      <c r="G322" s="207"/>
      <c r="H322" s="207"/>
      <c r="I322" s="210"/>
      <c r="J322" s="211">
        <f>BK322</f>
        <v>0</v>
      </c>
      <c r="K322" s="207"/>
      <c r="L322" s="212"/>
      <c r="M322" s="213"/>
      <c r="N322" s="214"/>
      <c r="O322" s="214"/>
      <c r="P322" s="215">
        <f>P323</f>
        <v>0</v>
      </c>
      <c r="Q322" s="214"/>
      <c r="R322" s="215">
        <f>R323</f>
        <v>0.01434</v>
      </c>
      <c r="S322" s="214"/>
      <c r="T322" s="216">
        <f>T323</f>
        <v>0</v>
      </c>
      <c r="AR322" s="217" t="s">
        <v>136</v>
      </c>
      <c r="AT322" s="218" t="s">
        <v>74</v>
      </c>
      <c r="AU322" s="218" t="s">
        <v>75</v>
      </c>
      <c r="AY322" s="217" t="s">
        <v>135</v>
      </c>
      <c r="BK322" s="219">
        <f>BK323</f>
        <v>0</v>
      </c>
    </row>
    <row r="323" s="11" customFormat="1" ht="22.8" customHeight="1">
      <c r="B323" s="206"/>
      <c r="C323" s="207"/>
      <c r="D323" s="208" t="s">
        <v>74</v>
      </c>
      <c r="E323" s="220" t="s">
        <v>614</v>
      </c>
      <c r="F323" s="220" t="s">
        <v>615</v>
      </c>
      <c r="G323" s="207"/>
      <c r="H323" s="207"/>
      <c r="I323" s="210"/>
      <c r="J323" s="221">
        <f>BK323</f>
        <v>0</v>
      </c>
      <c r="K323" s="207"/>
      <c r="L323" s="212"/>
      <c r="M323" s="213"/>
      <c r="N323" s="214"/>
      <c r="O323" s="214"/>
      <c r="P323" s="215">
        <f>SUM(P324:P354)</f>
        <v>0</v>
      </c>
      <c r="Q323" s="214"/>
      <c r="R323" s="215">
        <f>SUM(R324:R354)</f>
        <v>0.01434</v>
      </c>
      <c r="S323" s="214"/>
      <c r="T323" s="216">
        <f>SUM(T324:T354)</f>
        <v>0</v>
      </c>
      <c r="AR323" s="217" t="s">
        <v>136</v>
      </c>
      <c r="AT323" s="218" t="s">
        <v>74</v>
      </c>
      <c r="AU323" s="218" t="s">
        <v>83</v>
      </c>
      <c r="AY323" s="217" t="s">
        <v>135</v>
      </c>
      <c r="BK323" s="219">
        <f>SUM(BK324:BK354)</f>
        <v>0</v>
      </c>
    </row>
    <row r="324" s="1" customFormat="1" ht="16.5" customHeight="1">
      <c r="B324" s="36"/>
      <c r="C324" s="222" t="s">
        <v>726</v>
      </c>
      <c r="D324" s="222" t="s">
        <v>138</v>
      </c>
      <c r="E324" s="223" t="s">
        <v>617</v>
      </c>
      <c r="F324" s="224" t="s">
        <v>618</v>
      </c>
      <c r="G324" s="225" t="s">
        <v>329</v>
      </c>
      <c r="H324" s="226">
        <v>1</v>
      </c>
      <c r="I324" s="227"/>
      <c r="J324" s="226">
        <f>ROUND(I324*H324,3)</f>
        <v>0</v>
      </c>
      <c r="K324" s="224" t="s">
        <v>1</v>
      </c>
      <c r="L324" s="41"/>
      <c r="M324" s="228" t="s">
        <v>1</v>
      </c>
      <c r="N324" s="229" t="s">
        <v>41</v>
      </c>
      <c r="O324" s="84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AR324" s="232" t="s">
        <v>427</v>
      </c>
      <c r="AT324" s="232" t="s">
        <v>138</v>
      </c>
      <c r="AU324" s="232" t="s">
        <v>144</v>
      </c>
      <c r="AY324" s="15" t="s">
        <v>135</v>
      </c>
      <c r="BE324" s="233">
        <f>IF(N324="základná",J324,0)</f>
        <v>0</v>
      </c>
      <c r="BF324" s="233">
        <f>IF(N324="znížená",J324,0)</f>
        <v>0</v>
      </c>
      <c r="BG324" s="233">
        <f>IF(N324="zákl. prenesená",J324,0)</f>
        <v>0</v>
      </c>
      <c r="BH324" s="233">
        <f>IF(N324="zníž. prenesená",J324,0)</f>
        <v>0</v>
      </c>
      <c r="BI324" s="233">
        <f>IF(N324="nulová",J324,0)</f>
        <v>0</v>
      </c>
      <c r="BJ324" s="15" t="s">
        <v>144</v>
      </c>
      <c r="BK324" s="234">
        <f>ROUND(I324*H324,3)</f>
        <v>0</v>
      </c>
      <c r="BL324" s="15" t="s">
        <v>427</v>
      </c>
      <c r="BM324" s="232" t="s">
        <v>993</v>
      </c>
    </row>
    <row r="325" s="1" customFormat="1" ht="24" customHeight="1">
      <c r="B325" s="36"/>
      <c r="C325" s="222" t="s">
        <v>730</v>
      </c>
      <c r="D325" s="222" t="s">
        <v>138</v>
      </c>
      <c r="E325" s="223" t="s">
        <v>621</v>
      </c>
      <c r="F325" s="224" t="s">
        <v>622</v>
      </c>
      <c r="G325" s="225" t="s">
        <v>329</v>
      </c>
      <c r="H325" s="226">
        <v>1</v>
      </c>
      <c r="I325" s="227"/>
      <c r="J325" s="226">
        <f>ROUND(I325*H325,3)</f>
        <v>0</v>
      </c>
      <c r="K325" s="224" t="s">
        <v>1</v>
      </c>
      <c r="L325" s="41"/>
      <c r="M325" s="228" t="s">
        <v>1</v>
      </c>
      <c r="N325" s="229" t="s">
        <v>41</v>
      </c>
      <c r="O325" s="84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AR325" s="232" t="s">
        <v>427</v>
      </c>
      <c r="AT325" s="232" t="s">
        <v>138</v>
      </c>
      <c r="AU325" s="232" t="s">
        <v>144</v>
      </c>
      <c r="AY325" s="15" t="s">
        <v>135</v>
      </c>
      <c r="BE325" s="233">
        <f>IF(N325="základná",J325,0)</f>
        <v>0</v>
      </c>
      <c r="BF325" s="233">
        <f>IF(N325="znížená",J325,0)</f>
        <v>0</v>
      </c>
      <c r="BG325" s="233">
        <f>IF(N325="zákl. prenesená",J325,0)</f>
        <v>0</v>
      </c>
      <c r="BH325" s="233">
        <f>IF(N325="zníž. prenesená",J325,0)</f>
        <v>0</v>
      </c>
      <c r="BI325" s="233">
        <f>IF(N325="nulová",J325,0)</f>
        <v>0</v>
      </c>
      <c r="BJ325" s="15" t="s">
        <v>144</v>
      </c>
      <c r="BK325" s="234">
        <f>ROUND(I325*H325,3)</f>
        <v>0</v>
      </c>
      <c r="BL325" s="15" t="s">
        <v>427</v>
      </c>
      <c r="BM325" s="232" t="s">
        <v>623</v>
      </c>
    </row>
    <row r="326" s="1" customFormat="1" ht="16.5" customHeight="1">
      <c r="B326" s="36"/>
      <c r="C326" s="222" t="s">
        <v>915</v>
      </c>
      <c r="D326" s="222" t="s">
        <v>138</v>
      </c>
      <c r="E326" s="223" t="s">
        <v>625</v>
      </c>
      <c r="F326" s="224" t="s">
        <v>626</v>
      </c>
      <c r="G326" s="225" t="s">
        <v>627</v>
      </c>
      <c r="H326" s="226">
        <v>3</v>
      </c>
      <c r="I326" s="227"/>
      <c r="J326" s="226">
        <f>ROUND(I326*H326,3)</f>
        <v>0</v>
      </c>
      <c r="K326" s="224" t="s">
        <v>1</v>
      </c>
      <c r="L326" s="41"/>
      <c r="M326" s="228" t="s">
        <v>1</v>
      </c>
      <c r="N326" s="229" t="s">
        <v>41</v>
      </c>
      <c r="O326" s="84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AR326" s="232" t="s">
        <v>427</v>
      </c>
      <c r="AT326" s="232" t="s">
        <v>138</v>
      </c>
      <c r="AU326" s="232" t="s">
        <v>144</v>
      </c>
      <c r="AY326" s="15" t="s">
        <v>135</v>
      </c>
      <c r="BE326" s="233">
        <f>IF(N326="základná",J326,0)</f>
        <v>0</v>
      </c>
      <c r="BF326" s="233">
        <f>IF(N326="znížená",J326,0)</f>
        <v>0</v>
      </c>
      <c r="BG326" s="233">
        <f>IF(N326="zákl. prenesená",J326,0)</f>
        <v>0</v>
      </c>
      <c r="BH326" s="233">
        <f>IF(N326="zníž. prenesená",J326,0)</f>
        <v>0</v>
      </c>
      <c r="BI326" s="233">
        <f>IF(N326="nulová",J326,0)</f>
        <v>0</v>
      </c>
      <c r="BJ326" s="15" t="s">
        <v>144</v>
      </c>
      <c r="BK326" s="234">
        <f>ROUND(I326*H326,3)</f>
        <v>0</v>
      </c>
      <c r="BL326" s="15" t="s">
        <v>427</v>
      </c>
      <c r="BM326" s="232" t="s">
        <v>628</v>
      </c>
    </row>
    <row r="327" s="1" customFormat="1" ht="24" customHeight="1">
      <c r="B327" s="36"/>
      <c r="C327" s="222" t="s">
        <v>919</v>
      </c>
      <c r="D327" s="222" t="s">
        <v>138</v>
      </c>
      <c r="E327" s="223" t="s">
        <v>630</v>
      </c>
      <c r="F327" s="224" t="s">
        <v>631</v>
      </c>
      <c r="G327" s="225" t="s">
        <v>152</v>
      </c>
      <c r="H327" s="226">
        <v>13</v>
      </c>
      <c r="I327" s="227"/>
      <c r="J327" s="226">
        <f>ROUND(I327*H327,3)</f>
        <v>0</v>
      </c>
      <c r="K327" s="224" t="s">
        <v>142</v>
      </c>
      <c r="L327" s="41"/>
      <c r="M327" s="228" t="s">
        <v>1</v>
      </c>
      <c r="N327" s="229" t="s">
        <v>41</v>
      </c>
      <c r="O327" s="84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AR327" s="232" t="s">
        <v>427</v>
      </c>
      <c r="AT327" s="232" t="s">
        <v>138</v>
      </c>
      <c r="AU327" s="232" t="s">
        <v>144</v>
      </c>
      <c r="AY327" s="15" t="s">
        <v>135</v>
      </c>
      <c r="BE327" s="233">
        <f>IF(N327="základná",J327,0)</f>
        <v>0</v>
      </c>
      <c r="BF327" s="233">
        <f>IF(N327="znížená",J327,0)</f>
        <v>0</v>
      </c>
      <c r="BG327" s="233">
        <f>IF(N327="zákl. prenesená",J327,0)</f>
        <v>0</v>
      </c>
      <c r="BH327" s="233">
        <f>IF(N327="zníž. prenesená",J327,0)</f>
        <v>0</v>
      </c>
      <c r="BI327" s="233">
        <f>IF(N327="nulová",J327,0)</f>
        <v>0</v>
      </c>
      <c r="BJ327" s="15" t="s">
        <v>144</v>
      </c>
      <c r="BK327" s="234">
        <f>ROUND(I327*H327,3)</f>
        <v>0</v>
      </c>
      <c r="BL327" s="15" t="s">
        <v>427</v>
      </c>
      <c r="BM327" s="232" t="s">
        <v>632</v>
      </c>
    </row>
    <row r="328" s="1" customFormat="1" ht="16.5" customHeight="1">
      <c r="B328" s="36"/>
      <c r="C328" s="247" t="s">
        <v>921</v>
      </c>
      <c r="D328" s="247" t="s">
        <v>184</v>
      </c>
      <c r="E328" s="248" t="s">
        <v>634</v>
      </c>
      <c r="F328" s="249" t="s">
        <v>635</v>
      </c>
      <c r="G328" s="250" t="s">
        <v>152</v>
      </c>
      <c r="H328" s="251">
        <v>13</v>
      </c>
      <c r="I328" s="252"/>
      <c r="J328" s="251">
        <f>ROUND(I328*H328,3)</f>
        <v>0</v>
      </c>
      <c r="K328" s="249" t="s">
        <v>142</v>
      </c>
      <c r="L328" s="253"/>
      <c r="M328" s="254" t="s">
        <v>1</v>
      </c>
      <c r="N328" s="255" t="s">
        <v>41</v>
      </c>
      <c r="O328" s="84"/>
      <c r="P328" s="230">
        <f>O328*H328</f>
        <v>0</v>
      </c>
      <c r="Q328" s="230">
        <v>0.00011</v>
      </c>
      <c r="R328" s="230">
        <f>Q328*H328</f>
        <v>0.0014300000000000001</v>
      </c>
      <c r="S328" s="230">
        <v>0</v>
      </c>
      <c r="T328" s="231">
        <f>S328*H328</f>
        <v>0</v>
      </c>
      <c r="AR328" s="232" t="s">
        <v>636</v>
      </c>
      <c r="AT328" s="232" t="s">
        <v>184</v>
      </c>
      <c r="AU328" s="232" t="s">
        <v>144</v>
      </c>
      <c r="AY328" s="15" t="s">
        <v>135</v>
      </c>
      <c r="BE328" s="233">
        <f>IF(N328="základná",J328,0)</f>
        <v>0</v>
      </c>
      <c r="BF328" s="233">
        <f>IF(N328="znížená",J328,0)</f>
        <v>0</v>
      </c>
      <c r="BG328" s="233">
        <f>IF(N328="zákl. prenesená",J328,0)</f>
        <v>0</v>
      </c>
      <c r="BH328" s="233">
        <f>IF(N328="zníž. prenesená",J328,0)</f>
        <v>0</v>
      </c>
      <c r="BI328" s="233">
        <f>IF(N328="nulová",J328,0)</f>
        <v>0</v>
      </c>
      <c r="BJ328" s="15" t="s">
        <v>144</v>
      </c>
      <c r="BK328" s="234">
        <f>ROUND(I328*H328,3)</f>
        <v>0</v>
      </c>
      <c r="BL328" s="15" t="s">
        <v>636</v>
      </c>
      <c r="BM328" s="232" t="s">
        <v>637</v>
      </c>
    </row>
    <row r="329" s="1" customFormat="1" ht="16.5" customHeight="1">
      <c r="B329" s="36"/>
      <c r="C329" s="222" t="s">
        <v>922</v>
      </c>
      <c r="D329" s="222" t="s">
        <v>138</v>
      </c>
      <c r="E329" s="223" t="s">
        <v>639</v>
      </c>
      <c r="F329" s="224" t="s">
        <v>640</v>
      </c>
      <c r="G329" s="225" t="s">
        <v>181</v>
      </c>
      <c r="H329" s="226">
        <v>5</v>
      </c>
      <c r="I329" s="227"/>
      <c r="J329" s="226">
        <f>ROUND(I329*H329,3)</f>
        <v>0</v>
      </c>
      <c r="K329" s="224" t="s">
        <v>142</v>
      </c>
      <c r="L329" s="41"/>
      <c r="M329" s="228" t="s">
        <v>1</v>
      </c>
      <c r="N329" s="229" t="s">
        <v>41</v>
      </c>
      <c r="O329" s="84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32" t="s">
        <v>427</v>
      </c>
      <c r="AT329" s="232" t="s">
        <v>138</v>
      </c>
      <c r="AU329" s="232" t="s">
        <v>144</v>
      </c>
      <c r="AY329" s="15" t="s">
        <v>135</v>
      </c>
      <c r="BE329" s="233">
        <f>IF(N329="základná",J329,0)</f>
        <v>0</v>
      </c>
      <c r="BF329" s="233">
        <f>IF(N329="znížená",J329,0)</f>
        <v>0</v>
      </c>
      <c r="BG329" s="233">
        <f>IF(N329="zákl. prenesená",J329,0)</f>
        <v>0</v>
      </c>
      <c r="BH329" s="233">
        <f>IF(N329="zníž. prenesená",J329,0)</f>
        <v>0</v>
      </c>
      <c r="BI329" s="233">
        <f>IF(N329="nulová",J329,0)</f>
        <v>0</v>
      </c>
      <c r="BJ329" s="15" t="s">
        <v>144</v>
      </c>
      <c r="BK329" s="234">
        <f>ROUND(I329*H329,3)</f>
        <v>0</v>
      </c>
      <c r="BL329" s="15" t="s">
        <v>427</v>
      </c>
      <c r="BM329" s="232" t="s">
        <v>641</v>
      </c>
    </row>
    <row r="330" s="1" customFormat="1" ht="24" customHeight="1">
      <c r="B330" s="36"/>
      <c r="C330" s="247" t="s">
        <v>923</v>
      </c>
      <c r="D330" s="247" t="s">
        <v>184</v>
      </c>
      <c r="E330" s="248" t="s">
        <v>643</v>
      </c>
      <c r="F330" s="249" t="s">
        <v>944</v>
      </c>
      <c r="G330" s="250" t="s">
        <v>181</v>
      </c>
      <c r="H330" s="251">
        <v>5</v>
      </c>
      <c r="I330" s="252"/>
      <c r="J330" s="251">
        <f>ROUND(I330*H330,3)</f>
        <v>0</v>
      </c>
      <c r="K330" s="249" t="s">
        <v>142</v>
      </c>
      <c r="L330" s="253"/>
      <c r="M330" s="254" t="s">
        <v>1</v>
      </c>
      <c r="N330" s="255" t="s">
        <v>41</v>
      </c>
      <c r="O330" s="84"/>
      <c r="P330" s="230">
        <f>O330*H330</f>
        <v>0</v>
      </c>
      <c r="Q330" s="230">
        <v>3.0000000000000001E-05</v>
      </c>
      <c r="R330" s="230">
        <f>Q330*H330</f>
        <v>0.00015000000000000001</v>
      </c>
      <c r="S330" s="230">
        <v>0</v>
      </c>
      <c r="T330" s="231">
        <f>S330*H330</f>
        <v>0</v>
      </c>
      <c r="AR330" s="232" t="s">
        <v>636</v>
      </c>
      <c r="AT330" s="232" t="s">
        <v>184</v>
      </c>
      <c r="AU330" s="232" t="s">
        <v>144</v>
      </c>
      <c r="AY330" s="15" t="s">
        <v>135</v>
      </c>
      <c r="BE330" s="233">
        <f>IF(N330="základná",J330,0)</f>
        <v>0</v>
      </c>
      <c r="BF330" s="233">
        <f>IF(N330="znížená",J330,0)</f>
        <v>0</v>
      </c>
      <c r="BG330" s="233">
        <f>IF(N330="zákl. prenesená",J330,0)</f>
        <v>0</v>
      </c>
      <c r="BH330" s="233">
        <f>IF(N330="zníž. prenesená",J330,0)</f>
        <v>0</v>
      </c>
      <c r="BI330" s="233">
        <f>IF(N330="nulová",J330,0)</f>
        <v>0</v>
      </c>
      <c r="BJ330" s="15" t="s">
        <v>144</v>
      </c>
      <c r="BK330" s="234">
        <f>ROUND(I330*H330,3)</f>
        <v>0</v>
      </c>
      <c r="BL330" s="15" t="s">
        <v>636</v>
      </c>
      <c r="BM330" s="232" t="s">
        <v>645</v>
      </c>
    </row>
    <row r="331" s="1" customFormat="1" ht="24" customHeight="1">
      <c r="B331" s="36"/>
      <c r="C331" s="222" t="s">
        <v>924</v>
      </c>
      <c r="D331" s="222" t="s">
        <v>138</v>
      </c>
      <c r="E331" s="223" t="s">
        <v>647</v>
      </c>
      <c r="F331" s="224" t="s">
        <v>648</v>
      </c>
      <c r="G331" s="225" t="s">
        <v>181</v>
      </c>
      <c r="H331" s="226">
        <v>9</v>
      </c>
      <c r="I331" s="227"/>
      <c r="J331" s="226">
        <f>ROUND(I331*H331,3)</f>
        <v>0</v>
      </c>
      <c r="K331" s="224" t="s">
        <v>142</v>
      </c>
      <c r="L331" s="41"/>
      <c r="M331" s="228" t="s">
        <v>1</v>
      </c>
      <c r="N331" s="229" t="s">
        <v>41</v>
      </c>
      <c r="O331" s="84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AR331" s="232" t="s">
        <v>427</v>
      </c>
      <c r="AT331" s="232" t="s">
        <v>138</v>
      </c>
      <c r="AU331" s="232" t="s">
        <v>144</v>
      </c>
      <c r="AY331" s="15" t="s">
        <v>135</v>
      </c>
      <c r="BE331" s="233">
        <f>IF(N331="základná",J331,0)</f>
        <v>0</v>
      </c>
      <c r="BF331" s="233">
        <f>IF(N331="znížená",J331,0)</f>
        <v>0</v>
      </c>
      <c r="BG331" s="233">
        <f>IF(N331="zákl. prenesená",J331,0)</f>
        <v>0</v>
      </c>
      <c r="BH331" s="233">
        <f>IF(N331="zníž. prenesená",J331,0)</f>
        <v>0</v>
      </c>
      <c r="BI331" s="233">
        <f>IF(N331="nulová",J331,0)</f>
        <v>0</v>
      </c>
      <c r="BJ331" s="15" t="s">
        <v>144</v>
      </c>
      <c r="BK331" s="234">
        <f>ROUND(I331*H331,3)</f>
        <v>0</v>
      </c>
      <c r="BL331" s="15" t="s">
        <v>427</v>
      </c>
      <c r="BM331" s="232" t="s">
        <v>649</v>
      </c>
    </row>
    <row r="332" s="1" customFormat="1" ht="16.5" customHeight="1">
      <c r="B332" s="36"/>
      <c r="C332" s="247" t="s">
        <v>925</v>
      </c>
      <c r="D332" s="247" t="s">
        <v>184</v>
      </c>
      <c r="E332" s="248" t="s">
        <v>651</v>
      </c>
      <c r="F332" s="249" t="s">
        <v>652</v>
      </c>
      <c r="G332" s="250" t="s">
        <v>181</v>
      </c>
      <c r="H332" s="251">
        <v>6</v>
      </c>
      <c r="I332" s="252"/>
      <c r="J332" s="251">
        <f>ROUND(I332*H332,3)</f>
        <v>0</v>
      </c>
      <c r="K332" s="249" t="s">
        <v>142</v>
      </c>
      <c r="L332" s="253"/>
      <c r="M332" s="254" t="s">
        <v>1</v>
      </c>
      <c r="N332" s="255" t="s">
        <v>41</v>
      </c>
      <c r="O332" s="84"/>
      <c r="P332" s="230">
        <f>O332*H332</f>
        <v>0</v>
      </c>
      <c r="Q332" s="230">
        <v>3.0000000000000001E-05</v>
      </c>
      <c r="R332" s="230">
        <f>Q332*H332</f>
        <v>0.00018000000000000001</v>
      </c>
      <c r="S332" s="230">
        <v>0</v>
      </c>
      <c r="T332" s="231">
        <f>S332*H332</f>
        <v>0</v>
      </c>
      <c r="AR332" s="232" t="s">
        <v>636</v>
      </c>
      <c r="AT332" s="232" t="s">
        <v>184</v>
      </c>
      <c r="AU332" s="232" t="s">
        <v>144</v>
      </c>
      <c r="AY332" s="15" t="s">
        <v>135</v>
      </c>
      <c r="BE332" s="233">
        <f>IF(N332="základná",J332,0)</f>
        <v>0</v>
      </c>
      <c r="BF332" s="233">
        <f>IF(N332="znížená",J332,0)</f>
        <v>0</v>
      </c>
      <c r="BG332" s="233">
        <f>IF(N332="zákl. prenesená",J332,0)</f>
        <v>0</v>
      </c>
      <c r="BH332" s="233">
        <f>IF(N332="zníž. prenesená",J332,0)</f>
        <v>0</v>
      </c>
      <c r="BI332" s="233">
        <f>IF(N332="nulová",J332,0)</f>
        <v>0</v>
      </c>
      <c r="BJ332" s="15" t="s">
        <v>144</v>
      </c>
      <c r="BK332" s="234">
        <f>ROUND(I332*H332,3)</f>
        <v>0</v>
      </c>
      <c r="BL332" s="15" t="s">
        <v>636</v>
      </c>
      <c r="BM332" s="232" t="s">
        <v>653</v>
      </c>
    </row>
    <row r="333" s="1" customFormat="1" ht="16.5" customHeight="1">
      <c r="B333" s="36"/>
      <c r="C333" s="247" t="s">
        <v>926</v>
      </c>
      <c r="D333" s="247" t="s">
        <v>184</v>
      </c>
      <c r="E333" s="248" t="s">
        <v>655</v>
      </c>
      <c r="F333" s="249" t="s">
        <v>656</v>
      </c>
      <c r="G333" s="250" t="s">
        <v>181</v>
      </c>
      <c r="H333" s="251">
        <v>3</v>
      </c>
      <c r="I333" s="252"/>
      <c r="J333" s="251">
        <f>ROUND(I333*H333,3)</f>
        <v>0</v>
      </c>
      <c r="K333" s="249" t="s">
        <v>142</v>
      </c>
      <c r="L333" s="253"/>
      <c r="M333" s="254" t="s">
        <v>1</v>
      </c>
      <c r="N333" s="255" t="s">
        <v>41</v>
      </c>
      <c r="O333" s="84"/>
      <c r="P333" s="230">
        <f>O333*H333</f>
        <v>0</v>
      </c>
      <c r="Q333" s="230">
        <v>3.0000000000000001E-05</v>
      </c>
      <c r="R333" s="230">
        <f>Q333*H333</f>
        <v>9.0000000000000006E-05</v>
      </c>
      <c r="S333" s="230">
        <v>0</v>
      </c>
      <c r="T333" s="231">
        <f>S333*H333</f>
        <v>0</v>
      </c>
      <c r="AR333" s="232" t="s">
        <v>636</v>
      </c>
      <c r="AT333" s="232" t="s">
        <v>184</v>
      </c>
      <c r="AU333" s="232" t="s">
        <v>144</v>
      </c>
      <c r="AY333" s="15" t="s">
        <v>135</v>
      </c>
      <c r="BE333" s="233">
        <f>IF(N333="základná",J333,0)</f>
        <v>0</v>
      </c>
      <c r="BF333" s="233">
        <f>IF(N333="znížená",J333,0)</f>
        <v>0</v>
      </c>
      <c r="BG333" s="233">
        <f>IF(N333="zákl. prenesená",J333,0)</f>
        <v>0</v>
      </c>
      <c r="BH333" s="233">
        <f>IF(N333="zníž. prenesená",J333,0)</f>
        <v>0</v>
      </c>
      <c r="BI333" s="233">
        <f>IF(N333="nulová",J333,0)</f>
        <v>0</v>
      </c>
      <c r="BJ333" s="15" t="s">
        <v>144</v>
      </c>
      <c r="BK333" s="234">
        <f>ROUND(I333*H333,3)</f>
        <v>0</v>
      </c>
      <c r="BL333" s="15" t="s">
        <v>636</v>
      </c>
      <c r="BM333" s="232" t="s">
        <v>657</v>
      </c>
    </row>
    <row r="334" s="1" customFormat="1" ht="24" customHeight="1">
      <c r="B334" s="36"/>
      <c r="C334" s="222" t="s">
        <v>929</v>
      </c>
      <c r="D334" s="222" t="s">
        <v>138</v>
      </c>
      <c r="E334" s="223" t="s">
        <v>659</v>
      </c>
      <c r="F334" s="224" t="s">
        <v>660</v>
      </c>
      <c r="G334" s="225" t="s">
        <v>181</v>
      </c>
      <c r="H334" s="226">
        <v>6</v>
      </c>
      <c r="I334" s="227"/>
      <c r="J334" s="226">
        <f>ROUND(I334*H334,3)</f>
        <v>0</v>
      </c>
      <c r="K334" s="224" t="s">
        <v>142</v>
      </c>
      <c r="L334" s="41"/>
      <c r="M334" s="228" t="s">
        <v>1</v>
      </c>
      <c r="N334" s="229" t="s">
        <v>41</v>
      </c>
      <c r="O334" s="84"/>
      <c r="P334" s="230">
        <f>O334*H334</f>
        <v>0</v>
      </c>
      <c r="Q334" s="230">
        <v>0</v>
      </c>
      <c r="R334" s="230">
        <f>Q334*H334</f>
        <v>0</v>
      </c>
      <c r="S334" s="230">
        <v>0</v>
      </c>
      <c r="T334" s="231">
        <f>S334*H334</f>
        <v>0</v>
      </c>
      <c r="AR334" s="232" t="s">
        <v>427</v>
      </c>
      <c r="AT334" s="232" t="s">
        <v>138</v>
      </c>
      <c r="AU334" s="232" t="s">
        <v>144</v>
      </c>
      <c r="AY334" s="15" t="s">
        <v>135</v>
      </c>
      <c r="BE334" s="233">
        <f>IF(N334="základná",J334,0)</f>
        <v>0</v>
      </c>
      <c r="BF334" s="233">
        <f>IF(N334="znížená",J334,0)</f>
        <v>0</v>
      </c>
      <c r="BG334" s="233">
        <f>IF(N334="zákl. prenesená",J334,0)</f>
        <v>0</v>
      </c>
      <c r="BH334" s="233">
        <f>IF(N334="zníž. prenesená",J334,0)</f>
        <v>0</v>
      </c>
      <c r="BI334" s="233">
        <f>IF(N334="nulová",J334,0)</f>
        <v>0</v>
      </c>
      <c r="BJ334" s="15" t="s">
        <v>144</v>
      </c>
      <c r="BK334" s="234">
        <f>ROUND(I334*H334,3)</f>
        <v>0</v>
      </c>
      <c r="BL334" s="15" t="s">
        <v>427</v>
      </c>
      <c r="BM334" s="232" t="s">
        <v>661</v>
      </c>
    </row>
    <row r="335" s="1" customFormat="1" ht="16.5" customHeight="1">
      <c r="B335" s="36"/>
      <c r="C335" s="247" t="s">
        <v>931</v>
      </c>
      <c r="D335" s="247" t="s">
        <v>184</v>
      </c>
      <c r="E335" s="248" t="s">
        <v>663</v>
      </c>
      <c r="F335" s="249" t="s">
        <v>664</v>
      </c>
      <c r="G335" s="250" t="s">
        <v>181</v>
      </c>
      <c r="H335" s="251">
        <v>6</v>
      </c>
      <c r="I335" s="252"/>
      <c r="J335" s="251">
        <f>ROUND(I335*H335,3)</f>
        <v>0</v>
      </c>
      <c r="K335" s="249" t="s">
        <v>142</v>
      </c>
      <c r="L335" s="253"/>
      <c r="M335" s="254" t="s">
        <v>1</v>
      </c>
      <c r="N335" s="255" t="s">
        <v>41</v>
      </c>
      <c r="O335" s="84"/>
      <c r="P335" s="230">
        <f>O335*H335</f>
        <v>0</v>
      </c>
      <c r="Q335" s="230">
        <v>3.0000000000000001E-05</v>
      </c>
      <c r="R335" s="230">
        <f>Q335*H335</f>
        <v>0.00018000000000000001</v>
      </c>
      <c r="S335" s="230">
        <v>0</v>
      </c>
      <c r="T335" s="231">
        <f>S335*H335</f>
        <v>0</v>
      </c>
      <c r="AR335" s="232" t="s">
        <v>636</v>
      </c>
      <c r="AT335" s="232" t="s">
        <v>184</v>
      </c>
      <c r="AU335" s="232" t="s">
        <v>144</v>
      </c>
      <c r="AY335" s="15" t="s">
        <v>135</v>
      </c>
      <c r="BE335" s="233">
        <f>IF(N335="základná",J335,0)</f>
        <v>0</v>
      </c>
      <c r="BF335" s="233">
        <f>IF(N335="znížená",J335,0)</f>
        <v>0</v>
      </c>
      <c r="BG335" s="233">
        <f>IF(N335="zákl. prenesená",J335,0)</f>
        <v>0</v>
      </c>
      <c r="BH335" s="233">
        <f>IF(N335="zníž. prenesená",J335,0)</f>
        <v>0</v>
      </c>
      <c r="BI335" s="233">
        <f>IF(N335="nulová",J335,0)</f>
        <v>0</v>
      </c>
      <c r="BJ335" s="15" t="s">
        <v>144</v>
      </c>
      <c r="BK335" s="234">
        <f>ROUND(I335*H335,3)</f>
        <v>0</v>
      </c>
      <c r="BL335" s="15" t="s">
        <v>636</v>
      </c>
      <c r="BM335" s="232" t="s">
        <v>665</v>
      </c>
    </row>
    <row r="336" s="1" customFormat="1" ht="16.5" customHeight="1">
      <c r="B336" s="36"/>
      <c r="C336" s="222" t="s">
        <v>935</v>
      </c>
      <c r="D336" s="222" t="s">
        <v>138</v>
      </c>
      <c r="E336" s="223" t="s">
        <v>951</v>
      </c>
      <c r="F336" s="224" t="s">
        <v>952</v>
      </c>
      <c r="G336" s="225" t="s">
        <v>181</v>
      </c>
      <c r="H336" s="226">
        <v>1</v>
      </c>
      <c r="I336" s="227"/>
      <c r="J336" s="226">
        <f>ROUND(I336*H336,3)</f>
        <v>0</v>
      </c>
      <c r="K336" s="224" t="s">
        <v>142</v>
      </c>
      <c r="L336" s="41"/>
      <c r="M336" s="228" t="s">
        <v>1</v>
      </c>
      <c r="N336" s="229" t="s">
        <v>41</v>
      </c>
      <c r="O336" s="84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AR336" s="232" t="s">
        <v>427</v>
      </c>
      <c r="AT336" s="232" t="s">
        <v>138</v>
      </c>
      <c r="AU336" s="232" t="s">
        <v>144</v>
      </c>
      <c r="AY336" s="15" t="s">
        <v>135</v>
      </c>
      <c r="BE336" s="233">
        <f>IF(N336="základná",J336,0)</f>
        <v>0</v>
      </c>
      <c r="BF336" s="233">
        <f>IF(N336="znížená",J336,0)</f>
        <v>0</v>
      </c>
      <c r="BG336" s="233">
        <f>IF(N336="zákl. prenesená",J336,0)</f>
        <v>0</v>
      </c>
      <c r="BH336" s="233">
        <f>IF(N336="zníž. prenesená",J336,0)</f>
        <v>0</v>
      </c>
      <c r="BI336" s="233">
        <f>IF(N336="nulová",J336,0)</f>
        <v>0</v>
      </c>
      <c r="BJ336" s="15" t="s">
        <v>144</v>
      </c>
      <c r="BK336" s="234">
        <f>ROUND(I336*H336,3)</f>
        <v>0</v>
      </c>
      <c r="BL336" s="15" t="s">
        <v>427</v>
      </c>
      <c r="BM336" s="232" t="s">
        <v>953</v>
      </c>
    </row>
    <row r="337" s="1" customFormat="1" ht="16.5" customHeight="1">
      <c r="B337" s="36"/>
      <c r="C337" s="247" t="s">
        <v>936</v>
      </c>
      <c r="D337" s="247" t="s">
        <v>184</v>
      </c>
      <c r="E337" s="248" t="s">
        <v>955</v>
      </c>
      <c r="F337" s="249" t="s">
        <v>956</v>
      </c>
      <c r="G337" s="250" t="s">
        <v>181</v>
      </c>
      <c r="H337" s="251">
        <v>1</v>
      </c>
      <c r="I337" s="252"/>
      <c r="J337" s="251">
        <f>ROUND(I337*H337,3)</f>
        <v>0</v>
      </c>
      <c r="K337" s="249" t="s">
        <v>142</v>
      </c>
      <c r="L337" s="253"/>
      <c r="M337" s="254" t="s">
        <v>1</v>
      </c>
      <c r="N337" s="255" t="s">
        <v>41</v>
      </c>
      <c r="O337" s="84"/>
      <c r="P337" s="230">
        <f>O337*H337</f>
        <v>0</v>
      </c>
      <c r="Q337" s="230">
        <v>5.0000000000000002E-05</v>
      </c>
      <c r="R337" s="230">
        <f>Q337*H337</f>
        <v>5.0000000000000002E-05</v>
      </c>
      <c r="S337" s="230">
        <v>0</v>
      </c>
      <c r="T337" s="231">
        <f>S337*H337</f>
        <v>0</v>
      </c>
      <c r="AR337" s="232" t="s">
        <v>636</v>
      </c>
      <c r="AT337" s="232" t="s">
        <v>184</v>
      </c>
      <c r="AU337" s="232" t="s">
        <v>144</v>
      </c>
      <c r="AY337" s="15" t="s">
        <v>135</v>
      </c>
      <c r="BE337" s="233">
        <f>IF(N337="základná",J337,0)</f>
        <v>0</v>
      </c>
      <c r="BF337" s="233">
        <f>IF(N337="znížená",J337,0)</f>
        <v>0</v>
      </c>
      <c r="BG337" s="233">
        <f>IF(N337="zákl. prenesená",J337,0)</f>
        <v>0</v>
      </c>
      <c r="BH337" s="233">
        <f>IF(N337="zníž. prenesená",J337,0)</f>
        <v>0</v>
      </c>
      <c r="BI337" s="233">
        <f>IF(N337="nulová",J337,0)</f>
        <v>0</v>
      </c>
      <c r="BJ337" s="15" t="s">
        <v>144</v>
      </c>
      <c r="BK337" s="234">
        <f>ROUND(I337*H337,3)</f>
        <v>0</v>
      </c>
      <c r="BL337" s="15" t="s">
        <v>636</v>
      </c>
      <c r="BM337" s="232" t="s">
        <v>957</v>
      </c>
    </row>
    <row r="338" s="1" customFormat="1" ht="16.5" customHeight="1">
      <c r="B338" s="36"/>
      <c r="C338" s="222" t="s">
        <v>938</v>
      </c>
      <c r="D338" s="222" t="s">
        <v>138</v>
      </c>
      <c r="E338" s="223" t="s">
        <v>667</v>
      </c>
      <c r="F338" s="224" t="s">
        <v>668</v>
      </c>
      <c r="G338" s="225" t="s">
        <v>181</v>
      </c>
      <c r="H338" s="226">
        <v>2</v>
      </c>
      <c r="I338" s="227"/>
      <c r="J338" s="226">
        <f>ROUND(I338*H338,3)</f>
        <v>0</v>
      </c>
      <c r="K338" s="224" t="s">
        <v>142</v>
      </c>
      <c r="L338" s="41"/>
      <c r="M338" s="228" t="s">
        <v>1</v>
      </c>
      <c r="N338" s="229" t="s">
        <v>41</v>
      </c>
      <c r="O338" s="84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AR338" s="232" t="s">
        <v>427</v>
      </c>
      <c r="AT338" s="232" t="s">
        <v>138</v>
      </c>
      <c r="AU338" s="232" t="s">
        <v>144</v>
      </c>
      <c r="AY338" s="15" t="s">
        <v>135</v>
      </c>
      <c r="BE338" s="233">
        <f>IF(N338="základná",J338,0)</f>
        <v>0</v>
      </c>
      <c r="BF338" s="233">
        <f>IF(N338="znížená",J338,0)</f>
        <v>0</v>
      </c>
      <c r="BG338" s="233">
        <f>IF(N338="zákl. prenesená",J338,0)</f>
        <v>0</v>
      </c>
      <c r="BH338" s="233">
        <f>IF(N338="zníž. prenesená",J338,0)</f>
        <v>0</v>
      </c>
      <c r="BI338" s="233">
        <f>IF(N338="nulová",J338,0)</f>
        <v>0</v>
      </c>
      <c r="BJ338" s="15" t="s">
        <v>144</v>
      </c>
      <c r="BK338" s="234">
        <f>ROUND(I338*H338,3)</f>
        <v>0</v>
      </c>
      <c r="BL338" s="15" t="s">
        <v>427</v>
      </c>
      <c r="BM338" s="232" t="s">
        <v>959</v>
      </c>
    </row>
    <row r="339" s="1" customFormat="1" ht="16.5" customHeight="1">
      <c r="B339" s="36"/>
      <c r="C339" s="247" t="s">
        <v>939</v>
      </c>
      <c r="D339" s="247" t="s">
        <v>184</v>
      </c>
      <c r="E339" s="248" t="s">
        <v>671</v>
      </c>
      <c r="F339" s="249" t="s">
        <v>961</v>
      </c>
      <c r="G339" s="250" t="s">
        <v>181</v>
      </c>
      <c r="H339" s="251">
        <v>2</v>
      </c>
      <c r="I339" s="252"/>
      <c r="J339" s="251">
        <f>ROUND(I339*H339,3)</f>
        <v>0</v>
      </c>
      <c r="K339" s="249" t="s">
        <v>142</v>
      </c>
      <c r="L339" s="253"/>
      <c r="M339" s="254" t="s">
        <v>1</v>
      </c>
      <c r="N339" s="255" t="s">
        <v>41</v>
      </c>
      <c r="O339" s="84"/>
      <c r="P339" s="230">
        <f>O339*H339</f>
        <v>0</v>
      </c>
      <c r="Q339" s="230">
        <v>5.0000000000000002E-05</v>
      </c>
      <c r="R339" s="230">
        <f>Q339*H339</f>
        <v>0.00010000000000000001</v>
      </c>
      <c r="S339" s="230">
        <v>0</v>
      </c>
      <c r="T339" s="231">
        <f>S339*H339</f>
        <v>0</v>
      </c>
      <c r="AR339" s="232" t="s">
        <v>636</v>
      </c>
      <c r="AT339" s="232" t="s">
        <v>184</v>
      </c>
      <c r="AU339" s="232" t="s">
        <v>144</v>
      </c>
      <c r="AY339" s="15" t="s">
        <v>135</v>
      </c>
      <c r="BE339" s="233">
        <f>IF(N339="základná",J339,0)</f>
        <v>0</v>
      </c>
      <c r="BF339" s="233">
        <f>IF(N339="znížená",J339,0)</f>
        <v>0</v>
      </c>
      <c r="BG339" s="233">
        <f>IF(N339="zákl. prenesená",J339,0)</f>
        <v>0</v>
      </c>
      <c r="BH339" s="233">
        <f>IF(N339="zníž. prenesená",J339,0)</f>
        <v>0</v>
      </c>
      <c r="BI339" s="233">
        <f>IF(N339="nulová",J339,0)</f>
        <v>0</v>
      </c>
      <c r="BJ339" s="15" t="s">
        <v>144</v>
      </c>
      <c r="BK339" s="234">
        <f>ROUND(I339*H339,3)</f>
        <v>0</v>
      </c>
      <c r="BL339" s="15" t="s">
        <v>636</v>
      </c>
      <c r="BM339" s="232" t="s">
        <v>962</v>
      </c>
    </row>
    <row r="340" s="1" customFormat="1" ht="24" customHeight="1">
      <c r="B340" s="36"/>
      <c r="C340" s="222" t="s">
        <v>940</v>
      </c>
      <c r="D340" s="222" t="s">
        <v>138</v>
      </c>
      <c r="E340" s="223" t="s">
        <v>675</v>
      </c>
      <c r="F340" s="224" t="s">
        <v>676</v>
      </c>
      <c r="G340" s="225" t="s">
        <v>181</v>
      </c>
      <c r="H340" s="226">
        <v>2</v>
      </c>
      <c r="I340" s="227"/>
      <c r="J340" s="226">
        <f>ROUND(I340*H340,3)</f>
        <v>0</v>
      </c>
      <c r="K340" s="224" t="s">
        <v>142</v>
      </c>
      <c r="L340" s="41"/>
      <c r="M340" s="228" t="s">
        <v>1</v>
      </c>
      <c r="N340" s="229" t="s">
        <v>41</v>
      </c>
      <c r="O340" s="84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AR340" s="232" t="s">
        <v>427</v>
      </c>
      <c r="AT340" s="232" t="s">
        <v>138</v>
      </c>
      <c r="AU340" s="232" t="s">
        <v>144</v>
      </c>
      <c r="AY340" s="15" t="s">
        <v>135</v>
      </c>
      <c r="BE340" s="233">
        <f>IF(N340="základná",J340,0)</f>
        <v>0</v>
      </c>
      <c r="BF340" s="233">
        <f>IF(N340="znížená",J340,0)</f>
        <v>0</v>
      </c>
      <c r="BG340" s="233">
        <f>IF(N340="zákl. prenesená",J340,0)</f>
        <v>0</v>
      </c>
      <c r="BH340" s="233">
        <f>IF(N340="zníž. prenesená",J340,0)</f>
        <v>0</v>
      </c>
      <c r="BI340" s="233">
        <f>IF(N340="nulová",J340,0)</f>
        <v>0</v>
      </c>
      <c r="BJ340" s="15" t="s">
        <v>144</v>
      </c>
      <c r="BK340" s="234">
        <f>ROUND(I340*H340,3)</f>
        <v>0</v>
      </c>
      <c r="BL340" s="15" t="s">
        <v>427</v>
      </c>
      <c r="BM340" s="232" t="s">
        <v>677</v>
      </c>
    </row>
    <row r="341" s="1" customFormat="1" ht="16.5" customHeight="1">
      <c r="B341" s="36"/>
      <c r="C341" s="247" t="s">
        <v>941</v>
      </c>
      <c r="D341" s="247" t="s">
        <v>184</v>
      </c>
      <c r="E341" s="248" t="s">
        <v>679</v>
      </c>
      <c r="F341" s="249" t="s">
        <v>680</v>
      </c>
      <c r="G341" s="250" t="s">
        <v>181</v>
      </c>
      <c r="H341" s="251">
        <v>2</v>
      </c>
      <c r="I341" s="252"/>
      <c r="J341" s="251">
        <f>ROUND(I341*H341,3)</f>
        <v>0</v>
      </c>
      <c r="K341" s="249" t="s">
        <v>142</v>
      </c>
      <c r="L341" s="253"/>
      <c r="M341" s="254" t="s">
        <v>1</v>
      </c>
      <c r="N341" s="255" t="s">
        <v>41</v>
      </c>
      <c r="O341" s="84"/>
      <c r="P341" s="230">
        <f>O341*H341</f>
        <v>0</v>
      </c>
      <c r="Q341" s="230">
        <v>8.0000000000000007E-05</v>
      </c>
      <c r="R341" s="230">
        <f>Q341*H341</f>
        <v>0.00016000000000000001</v>
      </c>
      <c r="S341" s="230">
        <v>0</v>
      </c>
      <c r="T341" s="231">
        <f>S341*H341</f>
        <v>0</v>
      </c>
      <c r="AR341" s="232" t="s">
        <v>636</v>
      </c>
      <c r="AT341" s="232" t="s">
        <v>184</v>
      </c>
      <c r="AU341" s="232" t="s">
        <v>144</v>
      </c>
      <c r="AY341" s="15" t="s">
        <v>135</v>
      </c>
      <c r="BE341" s="233">
        <f>IF(N341="základná",J341,0)</f>
        <v>0</v>
      </c>
      <c r="BF341" s="233">
        <f>IF(N341="znížená",J341,0)</f>
        <v>0</v>
      </c>
      <c r="BG341" s="233">
        <f>IF(N341="zákl. prenesená",J341,0)</f>
        <v>0</v>
      </c>
      <c r="BH341" s="233">
        <f>IF(N341="zníž. prenesená",J341,0)</f>
        <v>0</v>
      </c>
      <c r="BI341" s="233">
        <f>IF(N341="nulová",J341,0)</f>
        <v>0</v>
      </c>
      <c r="BJ341" s="15" t="s">
        <v>144</v>
      </c>
      <c r="BK341" s="234">
        <f>ROUND(I341*H341,3)</f>
        <v>0</v>
      </c>
      <c r="BL341" s="15" t="s">
        <v>636</v>
      </c>
      <c r="BM341" s="232" t="s">
        <v>681</v>
      </c>
    </row>
    <row r="342" s="1" customFormat="1" ht="16.5" customHeight="1">
      <c r="B342" s="36"/>
      <c r="C342" s="222" t="s">
        <v>942</v>
      </c>
      <c r="D342" s="222" t="s">
        <v>138</v>
      </c>
      <c r="E342" s="223" t="s">
        <v>683</v>
      </c>
      <c r="F342" s="224" t="s">
        <v>994</v>
      </c>
      <c r="G342" s="225" t="s">
        <v>181</v>
      </c>
      <c r="H342" s="226">
        <v>1</v>
      </c>
      <c r="I342" s="227"/>
      <c r="J342" s="226">
        <f>ROUND(I342*H342,3)</f>
        <v>0</v>
      </c>
      <c r="K342" s="224" t="s">
        <v>142</v>
      </c>
      <c r="L342" s="41"/>
      <c r="M342" s="228" t="s">
        <v>1</v>
      </c>
      <c r="N342" s="229" t="s">
        <v>41</v>
      </c>
      <c r="O342" s="84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AR342" s="232" t="s">
        <v>427</v>
      </c>
      <c r="AT342" s="232" t="s">
        <v>138</v>
      </c>
      <c r="AU342" s="232" t="s">
        <v>144</v>
      </c>
      <c r="AY342" s="15" t="s">
        <v>135</v>
      </c>
      <c r="BE342" s="233">
        <f>IF(N342="základná",J342,0)</f>
        <v>0</v>
      </c>
      <c r="BF342" s="233">
        <f>IF(N342="znížená",J342,0)</f>
        <v>0</v>
      </c>
      <c r="BG342" s="233">
        <f>IF(N342="zákl. prenesená",J342,0)</f>
        <v>0</v>
      </c>
      <c r="BH342" s="233">
        <f>IF(N342="zníž. prenesená",J342,0)</f>
        <v>0</v>
      </c>
      <c r="BI342" s="233">
        <f>IF(N342="nulová",J342,0)</f>
        <v>0</v>
      </c>
      <c r="BJ342" s="15" t="s">
        <v>144</v>
      </c>
      <c r="BK342" s="234">
        <f>ROUND(I342*H342,3)</f>
        <v>0</v>
      </c>
      <c r="BL342" s="15" t="s">
        <v>427</v>
      </c>
      <c r="BM342" s="232" t="s">
        <v>685</v>
      </c>
    </row>
    <row r="343" s="1" customFormat="1" ht="24" customHeight="1">
      <c r="B343" s="36"/>
      <c r="C343" s="247" t="s">
        <v>943</v>
      </c>
      <c r="D343" s="247" t="s">
        <v>184</v>
      </c>
      <c r="E343" s="248" t="s">
        <v>687</v>
      </c>
      <c r="F343" s="249" t="s">
        <v>688</v>
      </c>
      <c r="G343" s="250" t="s">
        <v>181</v>
      </c>
      <c r="H343" s="251">
        <v>1</v>
      </c>
      <c r="I343" s="252"/>
      <c r="J343" s="251">
        <f>ROUND(I343*H343,3)</f>
        <v>0</v>
      </c>
      <c r="K343" s="249" t="s">
        <v>142</v>
      </c>
      <c r="L343" s="253"/>
      <c r="M343" s="254" t="s">
        <v>1</v>
      </c>
      <c r="N343" s="255" t="s">
        <v>41</v>
      </c>
      <c r="O343" s="84"/>
      <c r="P343" s="230">
        <f>O343*H343</f>
        <v>0</v>
      </c>
      <c r="Q343" s="230">
        <v>0.00016000000000000001</v>
      </c>
      <c r="R343" s="230">
        <f>Q343*H343</f>
        <v>0.00016000000000000001</v>
      </c>
      <c r="S343" s="230">
        <v>0</v>
      </c>
      <c r="T343" s="231">
        <f>S343*H343</f>
        <v>0</v>
      </c>
      <c r="AR343" s="232" t="s">
        <v>636</v>
      </c>
      <c r="AT343" s="232" t="s">
        <v>184</v>
      </c>
      <c r="AU343" s="232" t="s">
        <v>144</v>
      </c>
      <c r="AY343" s="15" t="s">
        <v>135</v>
      </c>
      <c r="BE343" s="233">
        <f>IF(N343="základná",J343,0)</f>
        <v>0</v>
      </c>
      <c r="BF343" s="233">
        <f>IF(N343="znížená",J343,0)</f>
        <v>0</v>
      </c>
      <c r="BG343" s="233">
        <f>IF(N343="zákl. prenesená",J343,0)</f>
        <v>0</v>
      </c>
      <c r="BH343" s="233">
        <f>IF(N343="zníž. prenesená",J343,0)</f>
        <v>0</v>
      </c>
      <c r="BI343" s="233">
        <f>IF(N343="nulová",J343,0)</f>
        <v>0</v>
      </c>
      <c r="BJ343" s="15" t="s">
        <v>144</v>
      </c>
      <c r="BK343" s="234">
        <f>ROUND(I343*H343,3)</f>
        <v>0</v>
      </c>
      <c r="BL343" s="15" t="s">
        <v>636</v>
      </c>
      <c r="BM343" s="232" t="s">
        <v>689</v>
      </c>
    </row>
    <row r="344" s="1" customFormat="1" ht="24" customHeight="1">
      <c r="B344" s="36"/>
      <c r="C344" s="222" t="s">
        <v>945</v>
      </c>
      <c r="D344" s="222" t="s">
        <v>138</v>
      </c>
      <c r="E344" s="223" t="s">
        <v>691</v>
      </c>
      <c r="F344" s="224" t="s">
        <v>692</v>
      </c>
      <c r="G344" s="225" t="s">
        <v>181</v>
      </c>
      <c r="H344" s="226">
        <v>1</v>
      </c>
      <c r="I344" s="227"/>
      <c r="J344" s="226">
        <f>ROUND(I344*H344,3)</f>
        <v>0</v>
      </c>
      <c r="K344" s="224" t="s">
        <v>142</v>
      </c>
      <c r="L344" s="41"/>
      <c r="M344" s="228" t="s">
        <v>1</v>
      </c>
      <c r="N344" s="229" t="s">
        <v>41</v>
      </c>
      <c r="O344" s="84"/>
      <c r="P344" s="230">
        <f>O344*H344</f>
        <v>0</v>
      </c>
      <c r="Q344" s="230">
        <v>0</v>
      </c>
      <c r="R344" s="230">
        <f>Q344*H344</f>
        <v>0</v>
      </c>
      <c r="S344" s="230">
        <v>0</v>
      </c>
      <c r="T344" s="231">
        <f>S344*H344</f>
        <v>0</v>
      </c>
      <c r="AR344" s="232" t="s">
        <v>427</v>
      </c>
      <c r="AT344" s="232" t="s">
        <v>138</v>
      </c>
      <c r="AU344" s="232" t="s">
        <v>144</v>
      </c>
      <c r="AY344" s="15" t="s">
        <v>135</v>
      </c>
      <c r="BE344" s="233">
        <f>IF(N344="základná",J344,0)</f>
        <v>0</v>
      </c>
      <c r="BF344" s="233">
        <f>IF(N344="znížená",J344,0)</f>
        <v>0</v>
      </c>
      <c r="BG344" s="233">
        <f>IF(N344="zákl. prenesená",J344,0)</f>
        <v>0</v>
      </c>
      <c r="BH344" s="233">
        <f>IF(N344="zníž. prenesená",J344,0)</f>
        <v>0</v>
      </c>
      <c r="BI344" s="233">
        <f>IF(N344="nulová",J344,0)</f>
        <v>0</v>
      </c>
      <c r="BJ344" s="15" t="s">
        <v>144</v>
      </c>
      <c r="BK344" s="234">
        <f>ROUND(I344*H344,3)</f>
        <v>0</v>
      </c>
      <c r="BL344" s="15" t="s">
        <v>427</v>
      </c>
      <c r="BM344" s="232" t="s">
        <v>995</v>
      </c>
    </row>
    <row r="345" s="1" customFormat="1" ht="24" customHeight="1">
      <c r="B345" s="36"/>
      <c r="C345" s="247" t="s">
        <v>946</v>
      </c>
      <c r="D345" s="247" t="s">
        <v>184</v>
      </c>
      <c r="E345" s="248" t="s">
        <v>695</v>
      </c>
      <c r="F345" s="249" t="s">
        <v>996</v>
      </c>
      <c r="G345" s="250" t="s">
        <v>181</v>
      </c>
      <c r="H345" s="251">
        <v>1</v>
      </c>
      <c r="I345" s="252"/>
      <c r="J345" s="251">
        <f>ROUND(I345*H345,3)</f>
        <v>0</v>
      </c>
      <c r="K345" s="249" t="s">
        <v>1</v>
      </c>
      <c r="L345" s="253"/>
      <c r="M345" s="254" t="s">
        <v>1</v>
      </c>
      <c r="N345" s="255" t="s">
        <v>41</v>
      </c>
      <c r="O345" s="84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AR345" s="232" t="s">
        <v>697</v>
      </c>
      <c r="AT345" s="232" t="s">
        <v>184</v>
      </c>
      <c r="AU345" s="232" t="s">
        <v>144</v>
      </c>
      <c r="AY345" s="15" t="s">
        <v>135</v>
      </c>
      <c r="BE345" s="233">
        <f>IF(N345="základná",J345,0)</f>
        <v>0</v>
      </c>
      <c r="BF345" s="233">
        <f>IF(N345="znížená",J345,0)</f>
        <v>0</v>
      </c>
      <c r="BG345" s="233">
        <f>IF(N345="zákl. prenesená",J345,0)</f>
        <v>0</v>
      </c>
      <c r="BH345" s="233">
        <f>IF(N345="zníž. prenesená",J345,0)</f>
        <v>0</v>
      </c>
      <c r="BI345" s="233">
        <f>IF(N345="nulová",J345,0)</f>
        <v>0</v>
      </c>
      <c r="BJ345" s="15" t="s">
        <v>144</v>
      </c>
      <c r="BK345" s="234">
        <f>ROUND(I345*H345,3)</f>
        <v>0</v>
      </c>
      <c r="BL345" s="15" t="s">
        <v>427</v>
      </c>
      <c r="BM345" s="232" t="s">
        <v>698</v>
      </c>
    </row>
    <row r="346" s="1" customFormat="1" ht="16.5" customHeight="1">
      <c r="B346" s="36"/>
      <c r="C346" s="222" t="s">
        <v>947</v>
      </c>
      <c r="D346" s="222" t="s">
        <v>138</v>
      </c>
      <c r="E346" s="223" t="s">
        <v>700</v>
      </c>
      <c r="F346" s="224" t="s">
        <v>701</v>
      </c>
      <c r="G346" s="225" t="s">
        <v>181</v>
      </c>
      <c r="H346" s="226">
        <v>3</v>
      </c>
      <c r="I346" s="227"/>
      <c r="J346" s="226">
        <f>ROUND(I346*H346,3)</f>
        <v>0</v>
      </c>
      <c r="K346" s="224" t="s">
        <v>142</v>
      </c>
      <c r="L346" s="41"/>
      <c r="M346" s="228" t="s">
        <v>1</v>
      </c>
      <c r="N346" s="229" t="s">
        <v>41</v>
      </c>
      <c r="O346" s="84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AR346" s="232" t="s">
        <v>427</v>
      </c>
      <c r="AT346" s="232" t="s">
        <v>138</v>
      </c>
      <c r="AU346" s="232" t="s">
        <v>144</v>
      </c>
      <c r="AY346" s="15" t="s">
        <v>135</v>
      </c>
      <c r="BE346" s="233">
        <f>IF(N346="základná",J346,0)</f>
        <v>0</v>
      </c>
      <c r="BF346" s="233">
        <f>IF(N346="znížená",J346,0)</f>
        <v>0</v>
      </c>
      <c r="BG346" s="233">
        <f>IF(N346="zákl. prenesená",J346,0)</f>
        <v>0</v>
      </c>
      <c r="BH346" s="233">
        <f>IF(N346="zníž. prenesená",J346,0)</f>
        <v>0</v>
      </c>
      <c r="BI346" s="233">
        <f>IF(N346="nulová",J346,0)</f>
        <v>0</v>
      </c>
      <c r="BJ346" s="15" t="s">
        <v>144</v>
      </c>
      <c r="BK346" s="234">
        <f>ROUND(I346*H346,3)</f>
        <v>0</v>
      </c>
      <c r="BL346" s="15" t="s">
        <v>427</v>
      </c>
      <c r="BM346" s="232" t="s">
        <v>702</v>
      </c>
    </row>
    <row r="347" s="1" customFormat="1" ht="16.5" customHeight="1">
      <c r="B347" s="36"/>
      <c r="C347" s="247" t="s">
        <v>948</v>
      </c>
      <c r="D347" s="247" t="s">
        <v>184</v>
      </c>
      <c r="E347" s="248" t="s">
        <v>704</v>
      </c>
      <c r="F347" s="249" t="s">
        <v>705</v>
      </c>
      <c r="G347" s="250" t="s">
        <v>181</v>
      </c>
      <c r="H347" s="251">
        <v>1</v>
      </c>
      <c r="I347" s="252"/>
      <c r="J347" s="251">
        <f>ROUND(I347*H347,3)</f>
        <v>0</v>
      </c>
      <c r="K347" s="249" t="s">
        <v>142</v>
      </c>
      <c r="L347" s="253"/>
      <c r="M347" s="254" t="s">
        <v>1</v>
      </c>
      <c r="N347" s="255" t="s">
        <v>41</v>
      </c>
      <c r="O347" s="84"/>
      <c r="P347" s="230">
        <f>O347*H347</f>
        <v>0</v>
      </c>
      <c r="Q347" s="230">
        <v>0.00027999999999999998</v>
      </c>
      <c r="R347" s="230">
        <f>Q347*H347</f>
        <v>0.00027999999999999998</v>
      </c>
      <c r="S347" s="230">
        <v>0</v>
      </c>
      <c r="T347" s="231">
        <f>S347*H347</f>
        <v>0</v>
      </c>
      <c r="AR347" s="232" t="s">
        <v>636</v>
      </c>
      <c r="AT347" s="232" t="s">
        <v>184</v>
      </c>
      <c r="AU347" s="232" t="s">
        <v>144</v>
      </c>
      <c r="AY347" s="15" t="s">
        <v>135</v>
      </c>
      <c r="BE347" s="233">
        <f>IF(N347="základná",J347,0)</f>
        <v>0</v>
      </c>
      <c r="BF347" s="233">
        <f>IF(N347="znížená",J347,0)</f>
        <v>0</v>
      </c>
      <c r="BG347" s="233">
        <f>IF(N347="zákl. prenesená",J347,0)</f>
        <v>0</v>
      </c>
      <c r="BH347" s="233">
        <f>IF(N347="zníž. prenesená",J347,0)</f>
        <v>0</v>
      </c>
      <c r="BI347" s="233">
        <f>IF(N347="nulová",J347,0)</f>
        <v>0</v>
      </c>
      <c r="BJ347" s="15" t="s">
        <v>144</v>
      </c>
      <c r="BK347" s="234">
        <f>ROUND(I347*H347,3)</f>
        <v>0</v>
      </c>
      <c r="BL347" s="15" t="s">
        <v>636</v>
      </c>
      <c r="BM347" s="232" t="s">
        <v>706</v>
      </c>
    </row>
    <row r="348" s="1" customFormat="1" ht="16.5" customHeight="1">
      <c r="B348" s="36"/>
      <c r="C348" s="247" t="s">
        <v>949</v>
      </c>
      <c r="D348" s="247" t="s">
        <v>184</v>
      </c>
      <c r="E348" s="248" t="s">
        <v>707</v>
      </c>
      <c r="F348" s="249" t="s">
        <v>708</v>
      </c>
      <c r="G348" s="250" t="s">
        <v>181</v>
      </c>
      <c r="H348" s="251">
        <v>2</v>
      </c>
      <c r="I348" s="252"/>
      <c r="J348" s="251">
        <f>ROUND(I348*H348,3)</f>
        <v>0</v>
      </c>
      <c r="K348" s="249" t="s">
        <v>142</v>
      </c>
      <c r="L348" s="253"/>
      <c r="M348" s="254" t="s">
        <v>1</v>
      </c>
      <c r="N348" s="255" t="s">
        <v>41</v>
      </c>
      <c r="O348" s="84"/>
      <c r="P348" s="230">
        <f>O348*H348</f>
        <v>0</v>
      </c>
      <c r="Q348" s="230">
        <v>0.00027999999999999998</v>
      </c>
      <c r="R348" s="230">
        <f>Q348*H348</f>
        <v>0.00055999999999999995</v>
      </c>
      <c r="S348" s="230">
        <v>0</v>
      </c>
      <c r="T348" s="231">
        <f>S348*H348</f>
        <v>0</v>
      </c>
      <c r="AR348" s="232" t="s">
        <v>636</v>
      </c>
      <c r="AT348" s="232" t="s">
        <v>184</v>
      </c>
      <c r="AU348" s="232" t="s">
        <v>144</v>
      </c>
      <c r="AY348" s="15" t="s">
        <v>135</v>
      </c>
      <c r="BE348" s="233">
        <f>IF(N348="základná",J348,0)</f>
        <v>0</v>
      </c>
      <c r="BF348" s="233">
        <f>IF(N348="znížená",J348,0)</f>
        <v>0</v>
      </c>
      <c r="BG348" s="233">
        <f>IF(N348="zákl. prenesená",J348,0)</f>
        <v>0</v>
      </c>
      <c r="BH348" s="233">
        <f>IF(N348="zníž. prenesená",J348,0)</f>
        <v>0</v>
      </c>
      <c r="BI348" s="233">
        <f>IF(N348="nulová",J348,0)</f>
        <v>0</v>
      </c>
      <c r="BJ348" s="15" t="s">
        <v>144</v>
      </c>
      <c r="BK348" s="234">
        <f>ROUND(I348*H348,3)</f>
        <v>0</v>
      </c>
      <c r="BL348" s="15" t="s">
        <v>636</v>
      </c>
      <c r="BM348" s="232" t="s">
        <v>709</v>
      </c>
    </row>
    <row r="349" s="1" customFormat="1" ht="24" customHeight="1">
      <c r="B349" s="36"/>
      <c r="C349" s="222" t="s">
        <v>950</v>
      </c>
      <c r="D349" s="222" t="s">
        <v>138</v>
      </c>
      <c r="E349" s="223" t="s">
        <v>711</v>
      </c>
      <c r="F349" s="224" t="s">
        <v>712</v>
      </c>
      <c r="G349" s="225" t="s">
        <v>152</v>
      </c>
      <c r="H349" s="226">
        <v>20</v>
      </c>
      <c r="I349" s="227"/>
      <c r="J349" s="226">
        <f>ROUND(I349*H349,3)</f>
        <v>0</v>
      </c>
      <c r="K349" s="224" t="s">
        <v>142</v>
      </c>
      <c r="L349" s="41"/>
      <c r="M349" s="228" t="s">
        <v>1</v>
      </c>
      <c r="N349" s="229" t="s">
        <v>41</v>
      </c>
      <c r="O349" s="84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AR349" s="232" t="s">
        <v>427</v>
      </c>
      <c r="AT349" s="232" t="s">
        <v>138</v>
      </c>
      <c r="AU349" s="232" t="s">
        <v>144</v>
      </c>
      <c r="AY349" s="15" t="s">
        <v>135</v>
      </c>
      <c r="BE349" s="233">
        <f>IF(N349="základná",J349,0)</f>
        <v>0</v>
      </c>
      <c r="BF349" s="233">
        <f>IF(N349="znížená",J349,0)</f>
        <v>0</v>
      </c>
      <c r="BG349" s="233">
        <f>IF(N349="zákl. prenesená",J349,0)</f>
        <v>0</v>
      </c>
      <c r="BH349" s="233">
        <f>IF(N349="zníž. prenesená",J349,0)</f>
        <v>0</v>
      </c>
      <c r="BI349" s="233">
        <f>IF(N349="nulová",J349,0)</f>
        <v>0</v>
      </c>
      <c r="BJ349" s="15" t="s">
        <v>144</v>
      </c>
      <c r="BK349" s="234">
        <f>ROUND(I349*H349,3)</f>
        <v>0</v>
      </c>
      <c r="BL349" s="15" t="s">
        <v>427</v>
      </c>
      <c r="BM349" s="232" t="s">
        <v>713</v>
      </c>
    </row>
    <row r="350" s="1" customFormat="1" ht="16.5" customHeight="1">
      <c r="B350" s="36"/>
      <c r="C350" s="247" t="s">
        <v>954</v>
      </c>
      <c r="D350" s="247" t="s">
        <v>184</v>
      </c>
      <c r="E350" s="248" t="s">
        <v>715</v>
      </c>
      <c r="F350" s="249" t="s">
        <v>716</v>
      </c>
      <c r="G350" s="250" t="s">
        <v>152</v>
      </c>
      <c r="H350" s="251">
        <v>20</v>
      </c>
      <c r="I350" s="252"/>
      <c r="J350" s="251">
        <f>ROUND(I350*H350,3)</f>
        <v>0</v>
      </c>
      <c r="K350" s="249" t="s">
        <v>142</v>
      </c>
      <c r="L350" s="253"/>
      <c r="M350" s="254" t="s">
        <v>1</v>
      </c>
      <c r="N350" s="255" t="s">
        <v>41</v>
      </c>
      <c r="O350" s="84"/>
      <c r="P350" s="230">
        <f>O350*H350</f>
        <v>0</v>
      </c>
      <c r="Q350" s="230">
        <v>0.00013999999999999999</v>
      </c>
      <c r="R350" s="230">
        <f>Q350*H350</f>
        <v>0.0027999999999999995</v>
      </c>
      <c r="S350" s="230">
        <v>0</v>
      </c>
      <c r="T350" s="231">
        <f>S350*H350</f>
        <v>0</v>
      </c>
      <c r="AR350" s="232" t="s">
        <v>636</v>
      </c>
      <c r="AT350" s="232" t="s">
        <v>184</v>
      </c>
      <c r="AU350" s="232" t="s">
        <v>144</v>
      </c>
      <c r="AY350" s="15" t="s">
        <v>135</v>
      </c>
      <c r="BE350" s="233">
        <f>IF(N350="základná",J350,0)</f>
        <v>0</v>
      </c>
      <c r="BF350" s="233">
        <f>IF(N350="znížená",J350,0)</f>
        <v>0</v>
      </c>
      <c r="BG350" s="233">
        <f>IF(N350="zákl. prenesená",J350,0)</f>
        <v>0</v>
      </c>
      <c r="BH350" s="233">
        <f>IF(N350="zníž. prenesená",J350,0)</f>
        <v>0</v>
      </c>
      <c r="BI350" s="233">
        <f>IF(N350="nulová",J350,0)</f>
        <v>0</v>
      </c>
      <c r="BJ350" s="15" t="s">
        <v>144</v>
      </c>
      <c r="BK350" s="234">
        <f>ROUND(I350*H350,3)</f>
        <v>0</v>
      </c>
      <c r="BL350" s="15" t="s">
        <v>636</v>
      </c>
      <c r="BM350" s="232" t="s">
        <v>717</v>
      </c>
    </row>
    <row r="351" s="1" customFormat="1" ht="24" customHeight="1">
      <c r="B351" s="36"/>
      <c r="C351" s="222" t="s">
        <v>958</v>
      </c>
      <c r="D351" s="222" t="s">
        <v>138</v>
      </c>
      <c r="E351" s="223" t="s">
        <v>719</v>
      </c>
      <c r="F351" s="224" t="s">
        <v>720</v>
      </c>
      <c r="G351" s="225" t="s">
        <v>152</v>
      </c>
      <c r="H351" s="226">
        <v>10</v>
      </c>
      <c r="I351" s="227"/>
      <c r="J351" s="226">
        <f>ROUND(I351*H351,3)</f>
        <v>0</v>
      </c>
      <c r="K351" s="224" t="s">
        <v>142</v>
      </c>
      <c r="L351" s="41"/>
      <c r="M351" s="228" t="s">
        <v>1</v>
      </c>
      <c r="N351" s="229" t="s">
        <v>41</v>
      </c>
      <c r="O351" s="84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AR351" s="232" t="s">
        <v>427</v>
      </c>
      <c r="AT351" s="232" t="s">
        <v>138</v>
      </c>
      <c r="AU351" s="232" t="s">
        <v>144</v>
      </c>
      <c r="AY351" s="15" t="s">
        <v>135</v>
      </c>
      <c r="BE351" s="233">
        <f>IF(N351="základná",J351,0)</f>
        <v>0</v>
      </c>
      <c r="BF351" s="233">
        <f>IF(N351="znížená",J351,0)</f>
        <v>0</v>
      </c>
      <c r="BG351" s="233">
        <f>IF(N351="zákl. prenesená",J351,0)</f>
        <v>0</v>
      </c>
      <c r="BH351" s="233">
        <f>IF(N351="zníž. prenesená",J351,0)</f>
        <v>0</v>
      </c>
      <c r="BI351" s="233">
        <f>IF(N351="nulová",J351,0)</f>
        <v>0</v>
      </c>
      <c r="BJ351" s="15" t="s">
        <v>144</v>
      </c>
      <c r="BK351" s="234">
        <f>ROUND(I351*H351,3)</f>
        <v>0</v>
      </c>
      <c r="BL351" s="15" t="s">
        <v>427</v>
      </c>
      <c r="BM351" s="232" t="s">
        <v>721</v>
      </c>
    </row>
    <row r="352" s="1" customFormat="1" ht="16.5" customHeight="1">
      <c r="B352" s="36"/>
      <c r="C352" s="247" t="s">
        <v>960</v>
      </c>
      <c r="D352" s="247" t="s">
        <v>184</v>
      </c>
      <c r="E352" s="248" t="s">
        <v>723</v>
      </c>
      <c r="F352" s="249" t="s">
        <v>724</v>
      </c>
      <c r="G352" s="250" t="s">
        <v>152</v>
      </c>
      <c r="H352" s="251">
        <v>10</v>
      </c>
      <c r="I352" s="252"/>
      <c r="J352" s="251">
        <f>ROUND(I352*H352,3)</f>
        <v>0</v>
      </c>
      <c r="K352" s="249" t="s">
        <v>142</v>
      </c>
      <c r="L352" s="253"/>
      <c r="M352" s="254" t="s">
        <v>1</v>
      </c>
      <c r="N352" s="255" t="s">
        <v>41</v>
      </c>
      <c r="O352" s="84"/>
      <c r="P352" s="230">
        <f>O352*H352</f>
        <v>0</v>
      </c>
      <c r="Q352" s="230">
        <v>0.00019000000000000001</v>
      </c>
      <c r="R352" s="230">
        <f>Q352*H352</f>
        <v>0.0019000000000000002</v>
      </c>
      <c r="S352" s="230">
        <v>0</v>
      </c>
      <c r="T352" s="231">
        <f>S352*H352</f>
        <v>0</v>
      </c>
      <c r="AR352" s="232" t="s">
        <v>636</v>
      </c>
      <c r="AT352" s="232" t="s">
        <v>184</v>
      </c>
      <c r="AU352" s="232" t="s">
        <v>144</v>
      </c>
      <c r="AY352" s="15" t="s">
        <v>135</v>
      </c>
      <c r="BE352" s="233">
        <f>IF(N352="základná",J352,0)</f>
        <v>0</v>
      </c>
      <c r="BF352" s="233">
        <f>IF(N352="znížená",J352,0)</f>
        <v>0</v>
      </c>
      <c r="BG352" s="233">
        <f>IF(N352="zákl. prenesená",J352,0)</f>
        <v>0</v>
      </c>
      <c r="BH352" s="233">
        <f>IF(N352="zníž. prenesená",J352,0)</f>
        <v>0</v>
      </c>
      <c r="BI352" s="233">
        <f>IF(N352="nulová",J352,0)</f>
        <v>0</v>
      </c>
      <c r="BJ352" s="15" t="s">
        <v>144</v>
      </c>
      <c r="BK352" s="234">
        <f>ROUND(I352*H352,3)</f>
        <v>0</v>
      </c>
      <c r="BL352" s="15" t="s">
        <v>636</v>
      </c>
      <c r="BM352" s="232" t="s">
        <v>725</v>
      </c>
    </row>
    <row r="353" s="1" customFormat="1" ht="24" customHeight="1">
      <c r="B353" s="36"/>
      <c r="C353" s="222" t="s">
        <v>963</v>
      </c>
      <c r="D353" s="222" t="s">
        <v>138</v>
      </c>
      <c r="E353" s="223" t="s">
        <v>727</v>
      </c>
      <c r="F353" s="224" t="s">
        <v>728</v>
      </c>
      <c r="G353" s="225" t="s">
        <v>152</v>
      </c>
      <c r="H353" s="226">
        <v>15</v>
      </c>
      <c r="I353" s="227"/>
      <c r="J353" s="226">
        <f>ROUND(I353*H353,3)</f>
        <v>0</v>
      </c>
      <c r="K353" s="224" t="s">
        <v>142</v>
      </c>
      <c r="L353" s="41"/>
      <c r="M353" s="228" t="s">
        <v>1</v>
      </c>
      <c r="N353" s="229" t="s">
        <v>41</v>
      </c>
      <c r="O353" s="84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AR353" s="232" t="s">
        <v>427</v>
      </c>
      <c r="AT353" s="232" t="s">
        <v>138</v>
      </c>
      <c r="AU353" s="232" t="s">
        <v>144</v>
      </c>
      <c r="AY353" s="15" t="s">
        <v>135</v>
      </c>
      <c r="BE353" s="233">
        <f>IF(N353="základná",J353,0)</f>
        <v>0</v>
      </c>
      <c r="BF353" s="233">
        <f>IF(N353="znížená",J353,0)</f>
        <v>0</v>
      </c>
      <c r="BG353" s="233">
        <f>IF(N353="zákl. prenesená",J353,0)</f>
        <v>0</v>
      </c>
      <c r="BH353" s="233">
        <f>IF(N353="zníž. prenesená",J353,0)</f>
        <v>0</v>
      </c>
      <c r="BI353" s="233">
        <f>IF(N353="nulová",J353,0)</f>
        <v>0</v>
      </c>
      <c r="BJ353" s="15" t="s">
        <v>144</v>
      </c>
      <c r="BK353" s="234">
        <f>ROUND(I353*H353,3)</f>
        <v>0</v>
      </c>
      <c r="BL353" s="15" t="s">
        <v>427</v>
      </c>
      <c r="BM353" s="232" t="s">
        <v>729</v>
      </c>
    </row>
    <row r="354" s="1" customFormat="1" ht="16.5" customHeight="1">
      <c r="B354" s="36"/>
      <c r="C354" s="247" t="s">
        <v>964</v>
      </c>
      <c r="D354" s="247" t="s">
        <v>184</v>
      </c>
      <c r="E354" s="248" t="s">
        <v>731</v>
      </c>
      <c r="F354" s="249" t="s">
        <v>732</v>
      </c>
      <c r="G354" s="250" t="s">
        <v>152</v>
      </c>
      <c r="H354" s="251">
        <v>15</v>
      </c>
      <c r="I354" s="252"/>
      <c r="J354" s="251">
        <f>ROUND(I354*H354,3)</f>
        <v>0</v>
      </c>
      <c r="K354" s="249" t="s">
        <v>142</v>
      </c>
      <c r="L354" s="253"/>
      <c r="M354" s="267" t="s">
        <v>1</v>
      </c>
      <c r="N354" s="268" t="s">
        <v>41</v>
      </c>
      <c r="O354" s="269"/>
      <c r="P354" s="270">
        <f>O354*H354</f>
        <v>0</v>
      </c>
      <c r="Q354" s="270">
        <v>0.00042000000000000002</v>
      </c>
      <c r="R354" s="270">
        <f>Q354*H354</f>
        <v>0.0063</v>
      </c>
      <c r="S354" s="270">
        <v>0</v>
      </c>
      <c r="T354" s="271">
        <f>S354*H354</f>
        <v>0</v>
      </c>
      <c r="AR354" s="232" t="s">
        <v>636</v>
      </c>
      <c r="AT354" s="232" t="s">
        <v>184</v>
      </c>
      <c r="AU354" s="232" t="s">
        <v>144</v>
      </c>
      <c r="AY354" s="15" t="s">
        <v>135</v>
      </c>
      <c r="BE354" s="233">
        <f>IF(N354="základná",J354,0)</f>
        <v>0</v>
      </c>
      <c r="BF354" s="233">
        <f>IF(N354="znížená",J354,0)</f>
        <v>0</v>
      </c>
      <c r="BG354" s="233">
        <f>IF(N354="zákl. prenesená",J354,0)</f>
        <v>0</v>
      </c>
      <c r="BH354" s="233">
        <f>IF(N354="zníž. prenesená",J354,0)</f>
        <v>0</v>
      </c>
      <c r="BI354" s="233">
        <f>IF(N354="nulová",J354,0)</f>
        <v>0</v>
      </c>
      <c r="BJ354" s="15" t="s">
        <v>144</v>
      </c>
      <c r="BK354" s="234">
        <f>ROUND(I354*H354,3)</f>
        <v>0</v>
      </c>
      <c r="BL354" s="15" t="s">
        <v>636</v>
      </c>
      <c r="BM354" s="232" t="s">
        <v>733</v>
      </c>
    </row>
    <row r="355" s="1" customFormat="1" ht="6.96" customHeight="1">
      <c r="B355" s="59"/>
      <c r="C355" s="60"/>
      <c r="D355" s="60"/>
      <c r="E355" s="60"/>
      <c r="F355" s="60"/>
      <c r="G355" s="60"/>
      <c r="H355" s="60"/>
      <c r="I355" s="171"/>
      <c r="J355" s="60"/>
      <c r="K355" s="60"/>
      <c r="L355" s="41"/>
    </row>
  </sheetData>
  <sheetProtection sheet="1" autoFilter="0" formatColumns="0" formatRows="0" objects="1" scenarios="1" spinCount="100000" saltValue="WNRvrkhC3Jmy1evA3afoN5BmtG0PNxAvh30IoXxFrAVrwI1b348iNuEdzlm6cwsi91omIfFh3CfYsLHG3gr4Wg==" hashValue="4cxnMClzSO30riLDjarMWhuJI6xDou6UPOrvKt5fOzh2Dz0hdJNdday8O+9CSsyvqpTYIy11oGip9I5Rmj0Z8A==" algorithmName="SHA-512" password="CC35"/>
  <autoFilter ref="C135:K354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93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75</v>
      </c>
    </row>
    <row r="4" ht="24.96" customHeight="1">
      <c r="B4" s="18"/>
      <c r="D4" s="133" t="s">
        <v>94</v>
      </c>
      <c r="L4" s="18"/>
      <c r="M4" s="134" t="s">
        <v>9</v>
      </c>
      <c r="AT4" s="15" t="s">
        <v>4</v>
      </c>
    </row>
    <row r="5" ht="6.96" customHeight="1">
      <c r="B5" s="18"/>
      <c r="L5" s="18"/>
    </row>
    <row r="6" ht="12" customHeight="1">
      <c r="B6" s="18"/>
      <c r="D6" s="135" t="s">
        <v>14</v>
      </c>
      <c r="L6" s="18"/>
    </row>
    <row r="7" ht="16.5" customHeight="1">
      <c r="B7" s="18"/>
      <c r="E7" s="136" t="str">
        <f>'Rekapitulácia stavby'!K6</f>
        <v>Vytvorenie bezbariérového prostredia v hygienických zariadeniach ZSS Senica - zmena č. 1</v>
      </c>
      <c r="F7" s="135"/>
      <c r="G7" s="135"/>
      <c r="H7" s="135"/>
      <c r="L7" s="18"/>
    </row>
    <row r="8" s="1" customFormat="1" ht="12" customHeight="1">
      <c r="B8" s="41"/>
      <c r="D8" s="135" t="s">
        <v>95</v>
      </c>
      <c r="I8" s="137"/>
      <c r="L8" s="41"/>
    </row>
    <row r="9" s="1" customFormat="1" ht="36.96" customHeight="1">
      <c r="B9" s="41"/>
      <c r="E9" s="138" t="s">
        <v>997</v>
      </c>
      <c r="F9" s="1"/>
      <c r="G9" s="1"/>
      <c r="H9" s="1"/>
      <c r="I9" s="137"/>
      <c r="L9" s="41"/>
    </row>
    <row r="10" s="1" customFormat="1">
      <c r="B10" s="41"/>
      <c r="I10" s="137"/>
      <c r="L10" s="41"/>
    </row>
    <row r="11" s="1" customFormat="1" ht="12" customHeight="1">
      <c r="B11" s="41"/>
      <c r="D11" s="135" t="s">
        <v>16</v>
      </c>
      <c r="F11" s="139" t="s">
        <v>1</v>
      </c>
      <c r="I11" s="140" t="s">
        <v>17</v>
      </c>
      <c r="J11" s="139" t="s">
        <v>1</v>
      </c>
      <c r="L11" s="41"/>
    </row>
    <row r="12" s="1" customFormat="1" ht="12" customHeight="1">
      <c r="B12" s="41"/>
      <c r="D12" s="135" t="s">
        <v>18</v>
      </c>
      <c r="F12" s="139" t="s">
        <v>19</v>
      </c>
      <c r="I12" s="140" t="s">
        <v>20</v>
      </c>
      <c r="J12" s="141" t="str">
        <f>'Rekapitulácia stavby'!AN8</f>
        <v>24. 6. 2019</v>
      </c>
      <c r="L12" s="41"/>
    </row>
    <row r="13" s="1" customFormat="1" ht="10.8" customHeight="1">
      <c r="B13" s="41"/>
      <c r="I13" s="137"/>
      <c r="L13" s="41"/>
    </row>
    <row r="14" s="1" customFormat="1" ht="12" customHeight="1">
      <c r="B14" s="41"/>
      <c r="D14" s="135" t="s">
        <v>22</v>
      </c>
      <c r="I14" s="140" t="s">
        <v>23</v>
      </c>
      <c r="J14" s="139" t="s">
        <v>1</v>
      </c>
      <c r="L14" s="41"/>
    </row>
    <row r="15" s="1" customFormat="1" ht="18" customHeight="1">
      <c r="B15" s="41"/>
      <c r="E15" s="139" t="s">
        <v>24</v>
      </c>
      <c r="I15" s="140" t="s">
        <v>25</v>
      </c>
      <c r="J15" s="139" t="s">
        <v>1</v>
      </c>
      <c r="L15" s="41"/>
    </row>
    <row r="16" s="1" customFormat="1" ht="6.96" customHeight="1">
      <c r="B16" s="41"/>
      <c r="I16" s="137"/>
      <c r="L16" s="41"/>
    </row>
    <row r="17" s="1" customFormat="1" ht="12" customHeight="1">
      <c r="B17" s="41"/>
      <c r="D17" s="135" t="s">
        <v>26</v>
      </c>
      <c r="I17" s="140" t="s">
        <v>23</v>
      </c>
      <c r="J17" s="31" t="str">
        <f>'Rekapitulácia stavby'!AN13</f>
        <v>Vyplň údaj</v>
      </c>
      <c r="L17" s="41"/>
    </row>
    <row r="18" s="1" customFormat="1" ht="18" customHeight="1">
      <c r="B18" s="41"/>
      <c r="E18" s="31" t="str">
        <f>'Rekapitulácia stavby'!E14</f>
        <v>Vyplň údaj</v>
      </c>
      <c r="F18" s="139"/>
      <c r="G18" s="139"/>
      <c r="H18" s="139"/>
      <c r="I18" s="140" t="s">
        <v>25</v>
      </c>
      <c r="J18" s="31" t="str">
        <f>'Rekapitulácia stavby'!AN14</f>
        <v>Vyplň údaj</v>
      </c>
      <c r="L18" s="41"/>
    </row>
    <row r="19" s="1" customFormat="1" ht="6.96" customHeight="1">
      <c r="B19" s="41"/>
      <c r="I19" s="137"/>
      <c r="L19" s="41"/>
    </row>
    <row r="20" s="1" customFormat="1" ht="12" customHeight="1">
      <c r="B20" s="41"/>
      <c r="D20" s="135" t="s">
        <v>28</v>
      </c>
      <c r="I20" s="140" t="s">
        <v>23</v>
      </c>
      <c r="J20" s="139" t="s">
        <v>1</v>
      </c>
      <c r="L20" s="41"/>
    </row>
    <row r="21" s="1" customFormat="1" ht="18" customHeight="1">
      <c r="B21" s="41"/>
      <c r="E21" s="139" t="s">
        <v>29</v>
      </c>
      <c r="I21" s="140" t="s">
        <v>25</v>
      </c>
      <c r="J21" s="139" t="s">
        <v>1</v>
      </c>
      <c r="L21" s="41"/>
    </row>
    <row r="22" s="1" customFormat="1" ht="6.96" customHeight="1">
      <c r="B22" s="41"/>
      <c r="I22" s="137"/>
      <c r="L22" s="41"/>
    </row>
    <row r="23" s="1" customFormat="1" ht="12" customHeight="1">
      <c r="B23" s="41"/>
      <c r="D23" s="135" t="s">
        <v>32</v>
      </c>
      <c r="I23" s="140" t="s">
        <v>23</v>
      </c>
      <c r="J23" s="139" t="s">
        <v>1</v>
      </c>
      <c r="L23" s="41"/>
    </row>
    <row r="24" s="1" customFormat="1" ht="18" customHeight="1">
      <c r="B24" s="41"/>
      <c r="E24" s="139" t="s">
        <v>33</v>
      </c>
      <c r="I24" s="140" t="s">
        <v>25</v>
      </c>
      <c r="J24" s="139" t="s">
        <v>1</v>
      </c>
      <c r="L24" s="41"/>
    </row>
    <row r="25" s="1" customFormat="1" ht="6.96" customHeight="1">
      <c r="B25" s="41"/>
      <c r="I25" s="137"/>
      <c r="L25" s="41"/>
    </row>
    <row r="26" s="1" customFormat="1" ht="12" customHeight="1">
      <c r="B26" s="41"/>
      <c r="D26" s="135" t="s">
        <v>34</v>
      </c>
      <c r="I26" s="137"/>
      <c r="L26" s="41"/>
    </row>
    <row r="27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="1" customFormat="1" ht="6.96" customHeight="1">
      <c r="B28" s="41"/>
      <c r="I28" s="137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="1" customFormat="1" ht="25.44" customHeight="1">
      <c r="B30" s="41"/>
      <c r="D30" s="146" t="s">
        <v>35</v>
      </c>
      <c r="I30" s="137"/>
      <c r="J30" s="147">
        <f>ROUND(J136,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="1" customFormat="1" ht="14.4" customHeight="1">
      <c r="B33" s="41"/>
      <c r="D33" s="150" t="s">
        <v>39</v>
      </c>
      <c r="E33" s="135" t="s">
        <v>40</v>
      </c>
      <c r="F33" s="151">
        <f>ROUND((SUM(BE136:BE334)),  2)</f>
        <v>0</v>
      </c>
      <c r="I33" s="152">
        <v>0.20000000000000001</v>
      </c>
      <c r="J33" s="151">
        <f>ROUND(((SUM(BE136:BE334))*I33),  2)</f>
        <v>0</v>
      </c>
      <c r="L33" s="41"/>
    </row>
    <row r="34" s="1" customFormat="1" ht="14.4" customHeight="1">
      <c r="B34" s="41"/>
      <c r="E34" s="135" t="s">
        <v>41</v>
      </c>
      <c r="F34" s="151">
        <f>ROUND((SUM(BF136:BF334)),  2)</f>
        <v>0</v>
      </c>
      <c r="I34" s="152">
        <v>0.20000000000000001</v>
      </c>
      <c r="J34" s="151">
        <f>ROUND(((SUM(BF136:BF334))*I34),  2)</f>
        <v>0</v>
      </c>
      <c r="L34" s="41"/>
    </row>
    <row r="35" hidden="1" s="1" customFormat="1" ht="14.4" customHeight="1">
      <c r="B35" s="41"/>
      <c r="E35" s="135" t="s">
        <v>42</v>
      </c>
      <c r="F35" s="151">
        <f>ROUND((SUM(BG136:BG334)),  2)</f>
        <v>0</v>
      </c>
      <c r="I35" s="152">
        <v>0.20000000000000001</v>
      </c>
      <c r="J35" s="151">
        <f>0</f>
        <v>0</v>
      </c>
      <c r="L35" s="41"/>
    </row>
    <row r="36" hidden="1" s="1" customFormat="1" ht="14.4" customHeight="1">
      <c r="B36" s="41"/>
      <c r="E36" s="135" t="s">
        <v>43</v>
      </c>
      <c r="F36" s="151">
        <f>ROUND((SUM(BH136:BH334)),  2)</f>
        <v>0</v>
      </c>
      <c r="I36" s="152">
        <v>0.20000000000000001</v>
      </c>
      <c r="J36" s="151">
        <f>0</f>
        <v>0</v>
      </c>
      <c r="L36" s="41"/>
    </row>
    <row r="37" hidden="1" s="1" customFormat="1" ht="14.4" customHeight="1">
      <c r="B37" s="41"/>
      <c r="E37" s="135" t="s">
        <v>44</v>
      </c>
      <c r="F37" s="151">
        <f>ROUND((SUM(BI136:BI334)),  2)</f>
        <v>0</v>
      </c>
      <c r="I37" s="152">
        <v>0</v>
      </c>
      <c r="J37" s="151">
        <f>0</f>
        <v>0</v>
      </c>
      <c r="L37" s="41"/>
    </row>
    <row r="38" s="1" customFormat="1" ht="6.96" customHeight="1">
      <c r="B38" s="41"/>
      <c r="I38" s="137"/>
      <c r="L38" s="41"/>
    </row>
    <row r="39" s="1" customFormat="1" ht="25.4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="1" customFormat="1" ht="14.4" customHeight="1">
      <c r="B40" s="41"/>
      <c r="I40" s="137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="1" customFormat="1" ht="6.96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="1" customFormat="1" ht="24.96" customHeight="1">
      <c r="B82" s="36"/>
      <c r="C82" s="21" t="s">
        <v>97</v>
      </c>
      <c r="D82" s="37"/>
      <c r="E82" s="37"/>
      <c r="F82" s="37"/>
      <c r="G82" s="37"/>
      <c r="H82" s="37"/>
      <c r="I82" s="137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="1" customFormat="1" ht="12" customHeight="1">
      <c r="B84" s="36"/>
      <c r="C84" s="30" t="s">
        <v>14</v>
      </c>
      <c r="D84" s="37"/>
      <c r="E84" s="37"/>
      <c r="F84" s="37"/>
      <c r="G84" s="37"/>
      <c r="H84" s="37"/>
      <c r="I84" s="137"/>
      <c r="J84" s="37"/>
      <c r="K84" s="37"/>
      <c r="L84" s="41"/>
    </row>
    <row r="85" s="1" customFormat="1" ht="16.5" customHeight="1">
      <c r="B85" s="36"/>
      <c r="C85" s="37"/>
      <c r="D85" s="37"/>
      <c r="E85" s="175" t="str">
        <f>E7</f>
        <v>Vytvorenie bezbariérového prostredia v hygienických zariadeniach ZSS Senica - zmena č. 1</v>
      </c>
      <c r="F85" s="30"/>
      <c r="G85" s="30"/>
      <c r="H85" s="30"/>
      <c r="I85" s="137"/>
      <c r="J85" s="37"/>
      <c r="K85" s="37"/>
      <c r="L85" s="41"/>
    </row>
    <row r="86" s="1" customFormat="1" ht="12" customHeight="1">
      <c r="B86" s="36"/>
      <c r="C86" s="30" t="s">
        <v>95</v>
      </c>
      <c r="D86" s="37"/>
      <c r="E86" s="37"/>
      <c r="F86" s="37"/>
      <c r="G86" s="37"/>
      <c r="H86" s="37"/>
      <c r="I86" s="137"/>
      <c r="J86" s="37"/>
      <c r="K86" s="37"/>
      <c r="L86" s="41"/>
    </row>
    <row r="87" s="1" customFormat="1" ht="16.5" customHeight="1">
      <c r="B87" s="36"/>
      <c r="C87" s="37"/>
      <c r="D87" s="37"/>
      <c r="E87" s="69" t="str">
        <f>E9</f>
        <v>04 - Miestnosť č. 402</v>
      </c>
      <c r="F87" s="37"/>
      <c r="G87" s="37"/>
      <c r="H87" s="37"/>
      <c r="I87" s="137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="1" customFormat="1" ht="12" customHeight="1">
      <c r="B89" s="36"/>
      <c r="C89" s="30" t="s">
        <v>18</v>
      </c>
      <c r="D89" s="37"/>
      <c r="E89" s="37"/>
      <c r="F89" s="25" t="str">
        <f>F12</f>
        <v>Senica</v>
      </c>
      <c r="G89" s="37"/>
      <c r="H89" s="37"/>
      <c r="I89" s="140" t="s">
        <v>20</v>
      </c>
      <c r="J89" s="72" t="str">
        <f>IF(J12="","",J12)</f>
        <v>24. 6. 2019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="1" customFormat="1" ht="27.9" customHeight="1">
      <c r="B91" s="36"/>
      <c r="C91" s="30" t="s">
        <v>22</v>
      </c>
      <c r="D91" s="37"/>
      <c r="E91" s="37"/>
      <c r="F91" s="25" t="str">
        <f>E15</f>
        <v>Mesto Senica</v>
      </c>
      <c r="G91" s="37"/>
      <c r="H91" s="37"/>
      <c r="I91" s="140" t="s">
        <v>28</v>
      </c>
      <c r="J91" s="34" t="str">
        <f>E21</f>
        <v>Ing. Mária Kucbelová</v>
      </c>
      <c r="K91" s="37"/>
      <c r="L91" s="41"/>
    </row>
    <row r="92" s="1" customFormat="1" ht="15.15" customHeight="1">
      <c r="B92" s="36"/>
      <c r="C92" s="30" t="s">
        <v>26</v>
      </c>
      <c r="D92" s="37"/>
      <c r="E92" s="37"/>
      <c r="F92" s="25" t="str">
        <f>IF(E18="","",E18)</f>
        <v>Vyplň údaj</v>
      </c>
      <c r="G92" s="37"/>
      <c r="H92" s="37"/>
      <c r="I92" s="140" t="s">
        <v>32</v>
      </c>
      <c r="J92" s="34" t="str">
        <f>E24</f>
        <v>Ing. Juraj Havetta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="1" customFormat="1" ht="29.28" customHeight="1">
      <c r="B94" s="36"/>
      <c r="C94" s="176" t="s">
        <v>98</v>
      </c>
      <c r="D94" s="177"/>
      <c r="E94" s="177"/>
      <c r="F94" s="177"/>
      <c r="G94" s="177"/>
      <c r="H94" s="177"/>
      <c r="I94" s="178"/>
      <c r="J94" s="179" t="s">
        <v>99</v>
      </c>
      <c r="K94" s="177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="1" customFormat="1" ht="22.8" customHeight="1">
      <c r="B96" s="36"/>
      <c r="C96" s="180" t="s">
        <v>100</v>
      </c>
      <c r="D96" s="37"/>
      <c r="E96" s="37"/>
      <c r="F96" s="37"/>
      <c r="G96" s="37"/>
      <c r="H96" s="37"/>
      <c r="I96" s="137"/>
      <c r="J96" s="103">
        <f>J136</f>
        <v>0</v>
      </c>
      <c r="K96" s="37"/>
      <c r="L96" s="41"/>
      <c r="AU96" s="15" t="s">
        <v>101</v>
      </c>
    </row>
    <row r="97" s="8" customFormat="1" ht="24.96" customHeight="1">
      <c r="B97" s="181"/>
      <c r="C97" s="182"/>
      <c r="D97" s="183" t="s">
        <v>102</v>
      </c>
      <c r="E97" s="184"/>
      <c r="F97" s="184"/>
      <c r="G97" s="184"/>
      <c r="H97" s="184"/>
      <c r="I97" s="185"/>
      <c r="J97" s="186">
        <f>J137</f>
        <v>0</v>
      </c>
      <c r="K97" s="182"/>
      <c r="L97" s="187"/>
    </row>
    <row r="98" s="9" customFormat="1" ht="19.92" customHeight="1">
      <c r="B98" s="188"/>
      <c r="C98" s="189"/>
      <c r="D98" s="190" t="s">
        <v>103</v>
      </c>
      <c r="E98" s="191"/>
      <c r="F98" s="191"/>
      <c r="G98" s="191"/>
      <c r="H98" s="191"/>
      <c r="I98" s="192"/>
      <c r="J98" s="193">
        <f>J138</f>
        <v>0</v>
      </c>
      <c r="K98" s="189"/>
      <c r="L98" s="194"/>
    </row>
    <row r="99" s="9" customFormat="1" ht="19.92" customHeight="1">
      <c r="B99" s="188"/>
      <c r="C99" s="189"/>
      <c r="D99" s="190" t="s">
        <v>104</v>
      </c>
      <c r="E99" s="191"/>
      <c r="F99" s="191"/>
      <c r="G99" s="191"/>
      <c r="H99" s="191"/>
      <c r="I99" s="192"/>
      <c r="J99" s="193">
        <f>J143</f>
        <v>0</v>
      </c>
      <c r="K99" s="189"/>
      <c r="L99" s="194"/>
    </row>
    <row r="100" s="9" customFormat="1" ht="19.92" customHeight="1">
      <c r="B100" s="188"/>
      <c r="C100" s="189"/>
      <c r="D100" s="190" t="s">
        <v>105</v>
      </c>
      <c r="E100" s="191"/>
      <c r="F100" s="191"/>
      <c r="G100" s="191"/>
      <c r="H100" s="191"/>
      <c r="I100" s="192"/>
      <c r="J100" s="193">
        <f>J159</f>
        <v>0</v>
      </c>
      <c r="K100" s="189"/>
      <c r="L100" s="194"/>
    </row>
    <row r="101" s="9" customFormat="1" ht="19.92" customHeight="1">
      <c r="B101" s="188"/>
      <c r="C101" s="189"/>
      <c r="D101" s="190" t="s">
        <v>106</v>
      </c>
      <c r="E101" s="191"/>
      <c r="F101" s="191"/>
      <c r="G101" s="191"/>
      <c r="H101" s="191"/>
      <c r="I101" s="192"/>
      <c r="J101" s="193">
        <f>J189</f>
        <v>0</v>
      </c>
      <c r="K101" s="189"/>
      <c r="L101" s="194"/>
    </row>
    <row r="102" s="8" customFormat="1" ht="24.96" customHeight="1">
      <c r="B102" s="181"/>
      <c r="C102" s="182"/>
      <c r="D102" s="183" t="s">
        <v>107</v>
      </c>
      <c r="E102" s="184"/>
      <c r="F102" s="184"/>
      <c r="G102" s="184"/>
      <c r="H102" s="184"/>
      <c r="I102" s="185"/>
      <c r="J102" s="186">
        <f>J191</f>
        <v>0</v>
      </c>
      <c r="K102" s="182"/>
      <c r="L102" s="187"/>
    </row>
    <row r="103" s="9" customFormat="1" ht="19.92" customHeight="1">
      <c r="B103" s="188"/>
      <c r="C103" s="189"/>
      <c r="D103" s="190" t="s">
        <v>108</v>
      </c>
      <c r="E103" s="191"/>
      <c r="F103" s="191"/>
      <c r="G103" s="191"/>
      <c r="H103" s="191"/>
      <c r="I103" s="192"/>
      <c r="J103" s="193">
        <f>J192</f>
        <v>0</v>
      </c>
      <c r="K103" s="189"/>
      <c r="L103" s="194"/>
    </row>
    <row r="104" s="9" customFormat="1" ht="19.92" customHeight="1">
      <c r="B104" s="188"/>
      <c r="C104" s="189"/>
      <c r="D104" s="190" t="s">
        <v>109</v>
      </c>
      <c r="E104" s="191"/>
      <c r="F104" s="191"/>
      <c r="G104" s="191"/>
      <c r="H104" s="191"/>
      <c r="I104" s="192"/>
      <c r="J104" s="193">
        <f>J200</f>
        <v>0</v>
      </c>
      <c r="K104" s="189"/>
      <c r="L104" s="194"/>
    </row>
    <row r="105" s="9" customFormat="1" ht="19.92" customHeight="1">
      <c r="B105" s="188"/>
      <c r="C105" s="189"/>
      <c r="D105" s="190" t="s">
        <v>110</v>
      </c>
      <c r="E105" s="191"/>
      <c r="F105" s="191"/>
      <c r="G105" s="191"/>
      <c r="H105" s="191"/>
      <c r="I105" s="192"/>
      <c r="J105" s="193">
        <f>J204</f>
        <v>0</v>
      </c>
      <c r="K105" s="189"/>
      <c r="L105" s="194"/>
    </row>
    <row r="106" s="9" customFormat="1" ht="19.92" customHeight="1">
      <c r="B106" s="188"/>
      <c r="C106" s="189"/>
      <c r="D106" s="190" t="s">
        <v>111</v>
      </c>
      <c r="E106" s="191"/>
      <c r="F106" s="191"/>
      <c r="G106" s="191"/>
      <c r="H106" s="191"/>
      <c r="I106" s="192"/>
      <c r="J106" s="193">
        <f>J221</f>
        <v>0</v>
      </c>
      <c r="K106" s="189"/>
      <c r="L106" s="194"/>
    </row>
    <row r="107" s="9" customFormat="1" ht="19.92" customHeight="1">
      <c r="B107" s="188"/>
      <c r="C107" s="189"/>
      <c r="D107" s="190" t="s">
        <v>112</v>
      </c>
      <c r="E107" s="191"/>
      <c r="F107" s="191"/>
      <c r="G107" s="191"/>
      <c r="H107" s="191"/>
      <c r="I107" s="192"/>
      <c r="J107" s="193">
        <f>J231</f>
        <v>0</v>
      </c>
      <c r="K107" s="189"/>
      <c r="L107" s="194"/>
    </row>
    <row r="108" s="9" customFormat="1" ht="19.92" customHeight="1">
      <c r="B108" s="188"/>
      <c r="C108" s="189"/>
      <c r="D108" s="190" t="s">
        <v>113</v>
      </c>
      <c r="E108" s="191"/>
      <c r="F108" s="191"/>
      <c r="G108" s="191"/>
      <c r="H108" s="191"/>
      <c r="I108" s="192"/>
      <c r="J108" s="193">
        <f>J253</f>
        <v>0</v>
      </c>
      <c r="K108" s="189"/>
      <c r="L108" s="194"/>
    </row>
    <row r="109" s="9" customFormat="1" ht="19.92" customHeight="1">
      <c r="B109" s="188"/>
      <c r="C109" s="189"/>
      <c r="D109" s="190" t="s">
        <v>114</v>
      </c>
      <c r="E109" s="191"/>
      <c r="F109" s="191"/>
      <c r="G109" s="191"/>
      <c r="H109" s="191"/>
      <c r="I109" s="192"/>
      <c r="J109" s="193">
        <f>J257</f>
        <v>0</v>
      </c>
      <c r="K109" s="189"/>
      <c r="L109" s="194"/>
    </row>
    <row r="110" s="9" customFormat="1" ht="19.92" customHeight="1">
      <c r="B110" s="188"/>
      <c r="C110" s="189"/>
      <c r="D110" s="190" t="s">
        <v>735</v>
      </c>
      <c r="E110" s="191"/>
      <c r="F110" s="191"/>
      <c r="G110" s="191"/>
      <c r="H110" s="191"/>
      <c r="I110" s="192"/>
      <c r="J110" s="193">
        <f>J262</f>
        <v>0</v>
      </c>
      <c r="K110" s="189"/>
      <c r="L110" s="194"/>
    </row>
    <row r="111" s="9" customFormat="1" ht="19.92" customHeight="1">
      <c r="B111" s="188"/>
      <c r="C111" s="189"/>
      <c r="D111" s="190" t="s">
        <v>115</v>
      </c>
      <c r="E111" s="191"/>
      <c r="F111" s="191"/>
      <c r="G111" s="191"/>
      <c r="H111" s="191"/>
      <c r="I111" s="192"/>
      <c r="J111" s="193">
        <f>J278</f>
        <v>0</v>
      </c>
      <c r="K111" s="189"/>
      <c r="L111" s="194"/>
    </row>
    <row r="112" s="9" customFormat="1" ht="19.92" customHeight="1">
      <c r="B112" s="188"/>
      <c r="C112" s="189"/>
      <c r="D112" s="190" t="s">
        <v>116</v>
      </c>
      <c r="E112" s="191"/>
      <c r="F112" s="191"/>
      <c r="G112" s="191"/>
      <c r="H112" s="191"/>
      <c r="I112" s="192"/>
      <c r="J112" s="193">
        <f>J284</f>
        <v>0</v>
      </c>
      <c r="K112" s="189"/>
      <c r="L112" s="194"/>
    </row>
    <row r="113" s="9" customFormat="1" ht="19.92" customHeight="1">
      <c r="B113" s="188"/>
      <c r="C113" s="189"/>
      <c r="D113" s="190" t="s">
        <v>117</v>
      </c>
      <c r="E113" s="191"/>
      <c r="F113" s="191"/>
      <c r="G113" s="191"/>
      <c r="H113" s="191"/>
      <c r="I113" s="192"/>
      <c r="J113" s="193">
        <f>J295</f>
        <v>0</v>
      </c>
      <c r="K113" s="189"/>
      <c r="L113" s="194"/>
    </row>
    <row r="114" s="9" customFormat="1" ht="19.92" customHeight="1">
      <c r="B114" s="188"/>
      <c r="C114" s="189"/>
      <c r="D114" s="190" t="s">
        <v>118</v>
      </c>
      <c r="E114" s="191"/>
      <c r="F114" s="191"/>
      <c r="G114" s="191"/>
      <c r="H114" s="191"/>
      <c r="I114" s="192"/>
      <c r="J114" s="193">
        <f>J298</f>
        <v>0</v>
      </c>
      <c r="K114" s="189"/>
      <c r="L114" s="194"/>
    </row>
    <row r="115" s="8" customFormat="1" ht="24.96" customHeight="1">
      <c r="B115" s="181"/>
      <c r="C115" s="182"/>
      <c r="D115" s="183" t="s">
        <v>119</v>
      </c>
      <c r="E115" s="184"/>
      <c r="F115" s="184"/>
      <c r="G115" s="184"/>
      <c r="H115" s="184"/>
      <c r="I115" s="185"/>
      <c r="J115" s="186">
        <f>J302</f>
        <v>0</v>
      </c>
      <c r="K115" s="182"/>
      <c r="L115" s="187"/>
    </row>
    <row r="116" s="9" customFormat="1" ht="19.92" customHeight="1">
      <c r="B116" s="188"/>
      <c r="C116" s="189"/>
      <c r="D116" s="190" t="s">
        <v>120</v>
      </c>
      <c r="E116" s="191"/>
      <c r="F116" s="191"/>
      <c r="G116" s="191"/>
      <c r="H116" s="191"/>
      <c r="I116" s="192"/>
      <c r="J116" s="193">
        <f>J303</f>
        <v>0</v>
      </c>
      <c r="K116" s="189"/>
      <c r="L116" s="194"/>
    </row>
    <row r="117" s="1" customFormat="1" ht="21.84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="1" customFormat="1" ht="6.96" customHeight="1">
      <c r="B118" s="59"/>
      <c r="C118" s="60"/>
      <c r="D118" s="60"/>
      <c r="E118" s="60"/>
      <c r="F118" s="60"/>
      <c r="G118" s="60"/>
      <c r="H118" s="60"/>
      <c r="I118" s="171"/>
      <c r="J118" s="60"/>
      <c r="K118" s="60"/>
      <c r="L118" s="41"/>
    </row>
    <row r="122" s="1" customFormat="1" ht="6.96" customHeight="1">
      <c r="B122" s="61"/>
      <c r="C122" s="62"/>
      <c r="D122" s="62"/>
      <c r="E122" s="62"/>
      <c r="F122" s="62"/>
      <c r="G122" s="62"/>
      <c r="H122" s="62"/>
      <c r="I122" s="174"/>
      <c r="J122" s="62"/>
      <c r="K122" s="62"/>
      <c r="L122" s="41"/>
    </row>
    <row r="123" s="1" customFormat="1" ht="24.96" customHeight="1">
      <c r="B123" s="36"/>
      <c r="C123" s="21" t="s">
        <v>121</v>
      </c>
      <c r="D123" s="37"/>
      <c r="E123" s="37"/>
      <c r="F123" s="37"/>
      <c r="G123" s="37"/>
      <c r="H123" s="37"/>
      <c r="I123" s="137"/>
      <c r="J123" s="37"/>
      <c r="K123" s="37"/>
      <c r="L123" s="41"/>
    </row>
    <row r="124" s="1" customFormat="1" ht="6.96" customHeight="1">
      <c r="B124" s="36"/>
      <c r="C124" s="37"/>
      <c r="D124" s="37"/>
      <c r="E124" s="37"/>
      <c r="F124" s="37"/>
      <c r="G124" s="37"/>
      <c r="H124" s="37"/>
      <c r="I124" s="137"/>
      <c r="J124" s="37"/>
      <c r="K124" s="37"/>
      <c r="L124" s="41"/>
    </row>
    <row r="125" s="1" customFormat="1" ht="12" customHeight="1">
      <c r="B125" s="36"/>
      <c r="C125" s="30" t="s">
        <v>14</v>
      </c>
      <c r="D125" s="37"/>
      <c r="E125" s="37"/>
      <c r="F125" s="37"/>
      <c r="G125" s="37"/>
      <c r="H125" s="37"/>
      <c r="I125" s="137"/>
      <c r="J125" s="37"/>
      <c r="K125" s="37"/>
      <c r="L125" s="41"/>
    </row>
    <row r="126" s="1" customFormat="1" ht="16.5" customHeight="1">
      <c r="B126" s="36"/>
      <c r="C126" s="37"/>
      <c r="D126" s="37"/>
      <c r="E126" s="175" t="str">
        <f>E7</f>
        <v>Vytvorenie bezbariérového prostredia v hygienických zariadeniach ZSS Senica - zmena č. 1</v>
      </c>
      <c r="F126" s="30"/>
      <c r="G126" s="30"/>
      <c r="H126" s="30"/>
      <c r="I126" s="137"/>
      <c r="J126" s="37"/>
      <c r="K126" s="37"/>
      <c r="L126" s="41"/>
    </row>
    <row r="127" s="1" customFormat="1" ht="12" customHeight="1">
      <c r="B127" s="36"/>
      <c r="C127" s="30" t="s">
        <v>95</v>
      </c>
      <c r="D127" s="37"/>
      <c r="E127" s="37"/>
      <c r="F127" s="37"/>
      <c r="G127" s="37"/>
      <c r="H127" s="37"/>
      <c r="I127" s="137"/>
      <c r="J127" s="37"/>
      <c r="K127" s="37"/>
      <c r="L127" s="41"/>
    </row>
    <row r="128" s="1" customFormat="1" ht="16.5" customHeight="1">
      <c r="B128" s="36"/>
      <c r="C128" s="37"/>
      <c r="D128" s="37"/>
      <c r="E128" s="69" t="str">
        <f>E9</f>
        <v>04 - Miestnosť č. 402</v>
      </c>
      <c r="F128" s="37"/>
      <c r="G128" s="37"/>
      <c r="H128" s="37"/>
      <c r="I128" s="137"/>
      <c r="J128" s="37"/>
      <c r="K128" s="37"/>
      <c r="L128" s="41"/>
    </row>
    <row r="129" s="1" customFormat="1" ht="6.96" customHeight="1">
      <c r="B129" s="36"/>
      <c r="C129" s="37"/>
      <c r="D129" s="37"/>
      <c r="E129" s="37"/>
      <c r="F129" s="37"/>
      <c r="G129" s="37"/>
      <c r="H129" s="37"/>
      <c r="I129" s="137"/>
      <c r="J129" s="37"/>
      <c r="K129" s="37"/>
      <c r="L129" s="41"/>
    </row>
    <row r="130" s="1" customFormat="1" ht="12" customHeight="1">
      <c r="B130" s="36"/>
      <c r="C130" s="30" t="s">
        <v>18</v>
      </c>
      <c r="D130" s="37"/>
      <c r="E130" s="37"/>
      <c r="F130" s="25" t="str">
        <f>F12</f>
        <v>Senica</v>
      </c>
      <c r="G130" s="37"/>
      <c r="H130" s="37"/>
      <c r="I130" s="140" t="s">
        <v>20</v>
      </c>
      <c r="J130" s="72" t="str">
        <f>IF(J12="","",J12)</f>
        <v>24. 6. 2019</v>
      </c>
      <c r="K130" s="37"/>
      <c r="L130" s="41"/>
    </row>
    <row r="131" s="1" customFormat="1" ht="6.96" customHeight="1">
      <c r="B131" s="36"/>
      <c r="C131" s="37"/>
      <c r="D131" s="37"/>
      <c r="E131" s="37"/>
      <c r="F131" s="37"/>
      <c r="G131" s="37"/>
      <c r="H131" s="37"/>
      <c r="I131" s="137"/>
      <c r="J131" s="37"/>
      <c r="K131" s="37"/>
      <c r="L131" s="41"/>
    </row>
    <row r="132" s="1" customFormat="1" ht="27.9" customHeight="1">
      <c r="B132" s="36"/>
      <c r="C132" s="30" t="s">
        <v>22</v>
      </c>
      <c r="D132" s="37"/>
      <c r="E132" s="37"/>
      <c r="F132" s="25" t="str">
        <f>E15</f>
        <v>Mesto Senica</v>
      </c>
      <c r="G132" s="37"/>
      <c r="H132" s="37"/>
      <c r="I132" s="140" t="s">
        <v>28</v>
      </c>
      <c r="J132" s="34" t="str">
        <f>E21</f>
        <v>Ing. Mária Kucbelová</v>
      </c>
      <c r="K132" s="37"/>
      <c r="L132" s="41"/>
    </row>
    <row r="133" s="1" customFormat="1" ht="15.15" customHeight="1">
      <c r="B133" s="36"/>
      <c r="C133" s="30" t="s">
        <v>26</v>
      </c>
      <c r="D133" s="37"/>
      <c r="E133" s="37"/>
      <c r="F133" s="25" t="str">
        <f>IF(E18="","",E18)</f>
        <v>Vyplň údaj</v>
      </c>
      <c r="G133" s="37"/>
      <c r="H133" s="37"/>
      <c r="I133" s="140" t="s">
        <v>32</v>
      </c>
      <c r="J133" s="34" t="str">
        <f>E24</f>
        <v>Ing. Juraj Havetta</v>
      </c>
      <c r="K133" s="37"/>
      <c r="L133" s="41"/>
    </row>
    <row r="134" s="1" customFormat="1" ht="10.32" customHeight="1">
      <c r="B134" s="36"/>
      <c r="C134" s="37"/>
      <c r="D134" s="37"/>
      <c r="E134" s="37"/>
      <c r="F134" s="37"/>
      <c r="G134" s="37"/>
      <c r="H134" s="37"/>
      <c r="I134" s="137"/>
      <c r="J134" s="37"/>
      <c r="K134" s="37"/>
      <c r="L134" s="41"/>
    </row>
    <row r="135" s="10" customFormat="1" ht="29.28" customHeight="1">
      <c r="B135" s="195"/>
      <c r="C135" s="196" t="s">
        <v>122</v>
      </c>
      <c r="D135" s="197" t="s">
        <v>60</v>
      </c>
      <c r="E135" s="197" t="s">
        <v>56</v>
      </c>
      <c r="F135" s="197" t="s">
        <v>57</v>
      </c>
      <c r="G135" s="197" t="s">
        <v>123</v>
      </c>
      <c r="H135" s="197" t="s">
        <v>124</v>
      </c>
      <c r="I135" s="198" t="s">
        <v>125</v>
      </c>
      <c r="J135" s="199" t="s">
        <v>99</v>
      </c>
      <c r="K135" s="200" t="s">
        <v>126</v>
      </c>
      <c r="L135" s="201"/>
      <c r="M135" s="93" t="s">
        <v>1</v>
      </c>
      <c r="N135" s="94" t="s">
        <v>39</v>
      </c>
      <c r="O135" s="94" t="s">
        <v>127</v>
      </c>
      <c r="P135" s="94" t="s">
        <v>128</v>
      </c>
      <c r="Q135" s="94" t="s">
        <v>129</v>
      </c>
      <c r="R135" s="94" t="s">
        <v>130</v>
      </c>
      <c r="S135" s="94" t="s">
        <v>131</v>
      </c>
      <c r="T135" s="95" t="s">
        <v>132</v>
      </c>
    </row>
    <row r="136" s="1" customFormat="1" ht="22.8" customHeight="1">
      <c r="B136" s="36"/>
      <c r="C136" s="100" t="s">
        <v>100</v>
      </c>
      <c r="D136" s="37"/>
      <c r="E136" s="37"/>
      <c r="F136" s="37"/>
      <c r="G136" s="37"/>
      <c r="H136" s="37"/>
      <c r="I136" s="137"/>
      <c r="J136" s="202">
        <f>BK136</f>
        <v>0</v>
      </c>
      <c r="K136" s="37"/>
      <c r="L136" s="41"/>
      <c r="M136" s="96"/>
      <c r="N136" s="97"/>
      <c r="O136" s="97"/>
      <c r="P136" s="203">
        <f>P137+P191+P302</f>
        <v>0</v>
      </c>
      <c r="Q136" s="97"/>
      <c r="R136" s="203">
        <f>R137+R191+R302</f>
        <v>3.4980851300000007</v>
      </c>
      <c r="S136" s="97"/>
      <c r="T136" s="204">
        <f>T137+T191+T302</f>
        <v>6.4520800000000005</v>
      </c>
      <c r="AT136" s="15" t="s">
        <v>74</v>
      </c>
      <c r="AU136" s="15" t="s">
        <v>101</v>
      </c>
      <c r="BK136" s="205">
        <f>BK137+BK191+BK302</f>
        <v>0</v>
      </c>
    </row>
    <row r="137" s="11" customFormat="1" ht="25.92" customHeight="1">
      <c r="B137" s="206"/>
      <c r="C137" s="207"/>
      <c r="D137" s="208" t="s">
        <v>74</v>
      </c>
      <c r="E137" s="209" t="s">
        <v>133</v>
      </c>
      <c r="F137" s="209" t="s">
        <v>134</v>
      </c>
      <c r="G137" s="207"/>
      <c r="H137" s="207"/>
      <c r="I137" s="210"/>
      <c r="J137" s="211">
        <f>BK137</f>
        <v>0</v>
      </c>
      <c r="K137" s="207"/>
      <c r="L137" s="212"/>
      <c r="M137" s="213"/>
      <c r="N137" s="214"/>
      <c r="O137" s="214"/>
      <c r="P137" s="215">
        <f>P138+P143+P159+P189</f>
        <v>0</v>
      </c>
      <c r="Q137" s="214"/>
      <c r="R137" s="215">
        <f>R138+R143+R159+R189</f>
        <v>2.7250507300000004</v>
      </c>
      <c r="S137" s="214"/>
      <c r="T137" s="216">
        <f>T138+T143+T159+T189</f>
        <v>6.4520800000000005</v>
      </c>
      <c r="AR137" s="217" t="s">
        <v>83</v>
      </c>
      <c r="AT137" s="218" t="s">
        <v>74</v>
      </c>
      <c r="AU137" s="218" t="s">
        <v>75</v>
      </c>
      <c r="AY137" s="217" t="s">
        <v>135</v>
      </c>
      <c r="BK137" s="219">
        <f>BK138+BK143+BK159+BK189</f>
        <v>0</v>
      </c>
    </row>
    <row r="138" s="11" customFormat="1" ht="22.8" customHeight="1">
      <c r="B138" s="206"/>
      <c r="C138" s="207"/>
      <c r="D138" s="208" t="s">
        <v>74</v>
      </c>
      <c r="E138" s="220" t="s">
        <v>136</v>
      </c>
      <c r="F138" s="220" t="s">
        <v>137</v>
      </c>
      <c r="G138" s="207"/>
      <c r="H138" s="207"/>
      <c r="I138" s="210"/>
      <c r="J138" s="221">
        <f>BK138</f>
        <v>0</v>
      </c>
      <c r="K138" s="207"/>
      <c r="L138" s="212"/>
      <c r="M138" s="213"/>
      <c r="N138" s="214"/>
      <c r="O138" s="214"/>
      <c r="P138" s="215">
        <f>SUM(P139:P142)</f>
        <v>0</v>
      </c>
      <c r="Q138" s="214"/>
      <c r="R138" s="215">
        <f>SUM(R139:R142)</f>
        <v>0.85711740000000003</v>
      </c>
      <c r="S138" s="214"/>
      <c r="T138" s="216">
        <f>SUM(T139:T142)</f>
        <v>0</v>
      </c>
      <c r="AR138" s="217" t="s">
        <v>83</v>
      </c>
      <c r="AT138" s="218" t="s">
        <v>74</v>
      </c>
      <c r="AU138" s="218" t="s">
        <v>83</v>
      </c>
      <c r="AY138" s="217" t="s">
        <v>135</v>
      </c>
      <c r="BK138" s="219">
        <f>SUM(BK139:BK142)</f>
        <v>0</v>
      </c>
    </row>
    <row r="139" s="1" customFormat="1" ht="24" customHeight="1">
      <c r="B139" s="36"/>
      <c r="C139" s="222" t="s">
        <v>83</v>
      </c>
      <c r="D139" s="222" t="s">
        <v>138</v>
      </c>
      <c r="E139" s="223" t="s">
        <v>998</v>
      </c>
      <c r="F139" s="224" t="s">
        <v>999</v>
      </c>
      <c r="G139" s="225" t="s">
        <v>141</v>
      </c>
      <c r="H139" s="226">
        <v>1.6799999999999999</v>
      </c>
      <c r="I139" s="227"/>
      <c r="J139" s="226">
        <f>ROUND(I139*H139,3)</f>
        <v>0</v>
      </c>
      <c r="K139" s="224" t="s">
        <v>142</v>
      </c>
      <c r="L139" s="41"/>
      <c r="M139" s="228" t="s">
        <v>1</v>
      </c>
      <c r="N139" s="229" t="s">
        <v>41</v>
      </c>
      <c r="O139" s="84"/>
      <c r="P139" s="230">
        <f>O139*H139</f>
        <v>0</v>
      </c>
      <c r="Q139" s="230">
        <v>0.26772000000000001</v>
      </c>
      <c r="R139" s="230">
        <f>Q139*H139</f>
        <v>0.44976959999999999</v>
      </c>
      <c r="S139" s="230">
        <v>0</v>
      </c>
      <c r="T139" s="231">
        <f>S139*H139</f>
        <v>0</v>
      </c>
      <c r="AR139" s="232" t="s">
        <v>143</v>
      </c>
      <c r="AT139" s="232" t="s">
        <v>138</v>
      </c>
      <c r="AU139" s="232" t="s">
        <v>144</v>
      </c>
      <c r="AY139" s="15" t="s">
        <v>135</v>
      </c>
      <c r="BE139" s="233">
        <f>IF(N139="základná",J139,0)</f>
        <v>0</v>
      </c>
      <c r="BF139" s="233">
        <f>IF(N139="znížená",J139,0)</f>
        <v>0</v>
      </c>
      <c r="BG139" s="233">
        <f>IF(N139="zákl. prenesená",J139,0)</f>
        <v>0</v>
      </c>
      <c r="BH139" s="233">
        <f>IF(N139="zníž. prenesená",J139,0)</f>
        <v>0</v>
      </c>
      <c r="BI139" s="233">
        <f>IF(N139="nulová",J139,0)</f>
        <v>0</v>
      </c>
      <c r="BJ139" s="15" t="s">
        <v>144</v>
      </c>
      <c r="BK139" s="234">
        <f>ROUND(I139*H139,3)</f>
        <v>0</v>
      </c>
      <c r="BL139" s="15" t="s">
        <v>143</v>
      </c>
      <c r="BM139" s="232" t="s">
        <v>1000</v>
      </c>
    </row>
    <row r="140" s="12" customFormat="1">
      <c r="B140" s="235"/>
      <c r="C140" s="236"/>
      <c r="D140" s="237" t="s">
        <v>146</v>
      </c>
      <c r="E140" s="238" t="s">
        <v>1</v>
      </c>
      <c r="F140" s="239" t="s">
        <v>1001</v>
      </c>
      <c r="G140" s="236"/>
      <c r="H140" s="240">
        <v>1.6799999999999999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146</v>
      </c>
      <c r="AU140" s="246" t="s">
        <v>144</v>
      </c>
      <c r="AV140" s="12" t="s">
        <v>144</v>
      </c>
      <c r="AW140" s="12" t="s">
        <v>30</v>
      </c>
      <c r="AX140" s="12" t="s">
        <v>83</v>
      </c>
      <c r="AY140" s="246" t="s">
        <v>135</v>
      </c>
    </row>
    <row r="141" s="1" customFormat="1" ht="24" customHeight="1">
      <c r="B141" s="36"/>
      <c r="C141" s="222" t="s">
        <v>144</v>
      </c>
      <c r="D141" s="222" t="s">
        <v>138</v>
      </c>
      <c r="E141" s="223" t="s">
        <v>139</v>
      </c>
      <c r="F141" s="224" t="s">
        <v>140</v>
      </c>
      <c r="G141" s="225" t="s">
        <v>141</v>
      </c>
      <c r="H141" s="226">
        <v>3.54</v>
      </c>
      <c r="I141" s="227"/>
      <c r="J141" s="226">
        <f>ROUND(I141*H141,3)</f>
        <v>0</v>
      </c>
      <c r="K141" s="224" t="s">
        <v>142</v>
      </c>
      <c r="L141" s="41"/>
      <c r="M141" s="228" t="s">
        <v>1</v>
      </c>
      <c r="N141" s="229" t="s">
        <v>41</v>
      </c>
      <c r="O141" s="84"/>
      <c r="P141" s="230">
        <f>O141*H141</f>
        <v>0</v>
      </c>
      <c r="Q141" s="230">
        <v>0.11507000000000001</v>
      </c>
      <c r="R141" s="230">
        <f>Q141*H141</f>
        <v>0.40734780000000004</v>
      </c>
      <c r="S141" s="230">
        <v>0</v>
      </c>
      <c r="T141" s="231">
        <f>S141*H141</f>
        <v>0</v>
      </c>
      <c r="AR141" s="232" t="s">
        <v>143</v>
      </c>
      <c r="AT141" s="232" t="s">
        <v>138</v>
      </c>
      <c r="AU141" s="232" t="s">
        <v>144</v>
      </c>
      <c r="AY141" s="15" t="s">
        <v>135</v>
      </c>
      <c r="BE141" s="233">
        <f>IF(N141="základná",J141,0)</f>
        <v>0</v>
      </c>
      <c r="BF141" s="233">
        <f>IF(N141="znížená",J141,0)</f>
        <v>0</v>
      </c>
      <c r="BG141" s="233">
        <f>IF(N141="zákl. prenesená",J141,0)</f>
        <v>0</v>
      </c>
      <c r="BH141" s="233">
        <f>IF(N141="zníž. prenesená",J141,0)</f>
        <v>0</v>
      </c>
      <c r="BI141" s="233">
        <f>IF(N141="nulová",J141,0)</f>
        <v>0</v>
      </c>
      <c r="BJ141" s="15" t="s">
        <v>144</v>
      </c>
      <c r="BK141" s="234">
        <f>ROUND(I141*H141,3)</f>
        <v>0</v>
      </c>
      <c r="BL141" s="15" t="s">
        <v>143</v>
      </c>
      <c r="BM141" s="232" t="s">
        <v>1002</v>
      </c>
    </row>
    <row r="142" s="12" customFormat="1">
      <c r="B142" s="235"/>
      <c r="C142" s="236"/>
      <c r="D142" s="237" t="s">
        <v>146</v>
      </c>
      <c r="E142" s="238" t="s">
        <v>1</v>
      </c>
      <c r="F142" s="239" t="s">
        <v>147</v>
      </c>
      <c r="G142" s="236"/>
      <c r="H142" s="240">
        <v>3.54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146</v>
      </c>
      <c r="AU142" s="246" t="s">
        <v>144</v>
      </c>
      <c r="AV142" s="12" t="s">
        <v>144</v>
      </c>
      <c r="AW142" s="12" t="s">
        <v>30</v>
      </c>
      <c r="AX142" s="12" t="s">
        <v>83</v>
      </c>
      <c r="AY142" s="246" t="s">
        <v>135</v>
      </c>
    </row>
    <row r="143" s="11" customFormat="1" ht="22.8" customHeight="1">
      <c r="B143" s="206"/>
      <c r="C143" s="207"/>
      <c r="D143" s="208" t="s">
        <v>74</v>
      </c>
      <c r="E143" s="220" t="s">
        <v>148</v>
      </c>
      <c r="F143" s="220" t="s">
        <v>149</v>
      </c>
      <c r="G143" s="207"/>
      <c r="H143" s="207"/>
      <c r="I143" s="210"/>
      <c r="J143" s="221">
        <f>BK143</f>
        <v>0</v>
      </c>
      <c r="K143" s="207"/>
      <c r="L143" s="212"/>
      <c r="M143" s="213"/>
      <c r="N143" s="214"/>
      <c r="O143" s="214"/>
      <c r="P143" s="215">
        <f>SUM(P144:P158)</f>
        <v>0</v>
      </c>
      <c r="Q143" s="214"/>
      <c r="R143" s="215">
        <f>SUM(R144:R158)</f>
        <v>1.8673833300000002</v>
      </c>
      <c r="S143" s="214"/>
      <c r="T143" s="216">
        <f>SUM(T144:T158)</f>
        <v>0</v>
      </c>
      <c r="AR143" s="217" t="s">
        <v>83</v>
      </c>
      <c r="AT143" s="218" t="s">
        <v>74</v>
      </c>
      <c r="AU143" s="218" t="s">
        <v>83</v>
      </c>
      <c r="AY143" s="217" t="s">
        <v>135</v>
      </c>
      <c r="BK143" s="219">
        <f>SUM(BK144:BK158)</f>
        <v>0</v>
      </c>
    </row>
    <row r="144" s="1" customFormat="1" ht="24" customHeight="1">
      <c r="B144" s="36"/>
      <c r="C144" s="222" t="s">
        <v>136</v>
      </c>
      <c r="D144" s="222" t="s">
        <v>138</v>
      </c>
      <c r="E144" s="223" t="s">
        <v>766</v>
      </c>
      <c r="F144" s="224" t="s">
        <v>767</v>
      </c>
      <c r="G144" s="225" t="s">
        <v>141</v>
      </c>
      <c r="H144" s="226">
        <v>1.77</v>
      </c>
      <c r="I144" s="227"/>
      <c r="J144" s="226">
        <f>ROUND(I144*H144,3)</f>
        <v>0</v>
      </c>
      <c r="K144" s="224" t="s">
        <v>142</v>
      </c>
      <c r="L144" s="41"/>
      <c r="M144" s="228" t="s">
        <v>1</v>
      </c>
      <c r="N144" s="229" t="s">
        <v>41</v>
      </c>
      <c r="O144" s="84"/>
      <c r="P144" s="230">
        <f>O144*H144</f>
        <v>0</v>
      </c>
      <c r="Q144" s="230">
        <v>0.075520000000000004</v>
      </c>
      <c r="R144" s="230">
        <f>Q144*H144</f>
        <v>0.1336704</v>
      </c>
      <c r="S144" s="230">
        <v>0</v>
      </c>
      <c r="T144" s="231">
        <f>S144*H144</f>
        <v>0</v>
      </c>
      <c r="AR144" s="232" t="s">
        <v>143</v>
      </c>
      <c r="AT144" s="232" t="s">
        <v>138</v>
      </c>
      <c r="AU144" s="232" t="s">
        <v>144</v>
      </c>
      <c r="AY144" s="15" t="s">
        <v>135</v>
      </c>
      <c r="BE144" s="233">
        <f>IF(N144="základná",J144,0)</f>
        <v>0</v>
      </c>
      <c r="BF144" s="233">
        <f>IF(N144="znížená",J144,0)</f>
        <v>0</v>
      </c>
      <c r="BG144" s="233">
        <f>IF(N144="zákl. prenesená",J144,0)</f>
        <v>0</v>
      </c>
      <c r="BH144" s="233">
        <f>IF(N144="zníž. prenesená",J144,0)</f>
        <v>0</v>
      </c>
      <c r="BI144" s="233">
        <f>IF(N144="nulová",J144,0)</f>
        <v>0</v>
      </c>
      <c r="BJ144" s="15" t="s">
        <v>144</v>
      </c>
      <c r="BK144" s="234">
        <f>ROUND(I144*H144,3)</f>
        <v>0</v>
      </c>
      <c r="BL144" s="15" t="s">
        <v>143</v>
      </c>
      <c r="BM144" s="232" t="s">
        <v>768</v>
      </c>
    </row>
    <row r="145" s="12" customFormat="1">
      <c r="B145" s="235"/>
      <c r="C145" s="236"/>
      <c r="D145" s="237" t="s">
        <v>146</v>
      </c>
      <c r="E145" s="238" t="s">
        <v>1</v>
      </c>
      <c r="F145" s="239" t="s">
        <v>1003</v>
      </c>
      <c r="G145" s="236"/>
      <c r="H145" s="240">
        <v>1.77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146</v>
      </c>
      <c r="AU145" s="246" t="s">
        <v>144</v>
      </c>
      <c r="AV145" s="12" t="s">
        <v>144</v>
      </c>
      <c r="AW145" s="12" t="s">
        <v>30</v>
      </c>
      <c r="AX145" s="12" t="s">
        <v>83</v>
      </c>
      <c r="AY145" s="246" t="s">
        <v>135</v>
      </c>
    </row>
    <row r="146" s="1" customFormat="1" ht="24" customHeight="1">
      <c r="B146" s="36"/>
      <c r="C146" s="222" t="s">
        <v>143</v>
      </c>
      <c r="D146" s="222" t="s">
        <v>138</v>
      </c>
      <c r="E146" s="223" t="s">
        <v>159</v>
      </c>
      <c r="F146" s="224" t="s">
        <v>160</v>
      </c>
      <c r="G146" s="225" t="s">
        <v>141</v>
      </c>
      <c r="H146" s="226">
        <v>19.366</v>
      </c>
      <c r="I146" s="227"/>
      <c r="J146" s="226">
        <f>ROUND(I146*H146,3)</f>
        <v>0</v>
      </c>
      <c r="K146" s="224" t="s">
        <v>142</v>
      </c>
      <c r="L146" s="41"/>
      <c r="M146" s="228" t="s">
        <v>1</v>
      </c>
      <c r="N146" s="229" t="s">
        <v>41</v>
      </c>
      <c r="O146" s="84"/>
      <c r="P146" s="230">
        <f>O146*H146</f>
        <v>0</v>
      </c>
      <c r="Q146" s="230">
        <v>0.0049300000000000004</v>
      </c>
      <c r="R146" s="230">
        <f>Q146*H146</f>
        <v>0.095474380000000011</v>
      </c>
      <c r="S146" s="230">
        <v>0</v>
      </c>
      <c r="T146" s="231">
        <f>S146*H146</f>
        <v>0</v>
      </c>
      <c r="AR146" s="232" t="s">
        <v>143</v>
      </c>
      <c r="AT146" s="232" t="s">
        <v>138</v>
      </c>
      <c r="AU146" s="232" t="s">
        <v>144</v>
      </c>
      <c r="AY146" s="15" t="s">
        <v>135</v>
      </c>
      <c r="BE146" s="233">
        <f>IF(N146="základná",J146,0)</f>
        <v>0</v>
      </c>
      <c r="BF146" s="233">
        <f>IF(N146="znížená",J146,0)</f>
        <v>0</v>
      </c>
      <c r="BG146" s="233">
        <f>IF(N146="zákl. prenesená",J146,0)</f>
        <v>0</v>
      </c>
      <c r="BH146" s="233">
        <f>IF(N146="zníž. prenesená",J146,0)</f>
        <v>0</v>
      </c>
      <c r="BI146" s="233">
        <f>IF(N146="nulová",J146,0)</f>
        <v>0</v>
      </c>
      <c r="BJ146" s="15" t="s">
        <v>144</v>
      </c>
      <c r="BK146" s="234">
        <f>ROUND(I146*H146,3)</f>
        <v>0</v>
      </c>
      <c r="BL146" s="15" t="s">
        <v>143</v>
      </c>
      <c r="BM146" s="232" t="s">
        <v>161</v>
      </c>
    </row>
    <row r="147" s="12" customFormat="1">
      <c r="B147" s="235"/>
      <c r="C147" s="236"/>
      <c r="D147" s="237" t="s">
        <v>146</v>
      </c>
      <c r="E147" s="238" t="s">
        <v>1</v>
      </c>
      <c r="F147" s="239" t="s">
        <v>1004</v>
      </c>
      <c r="G147" s="236"/>
      <c r="H147" s="240">
        <v>19.366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AT147" s="246" t="s">
        <v>146</v>
      </c>
      <c r="AU147" s="246" t="s">
        <v>144</v>
      </c>
      <c r="AV147" s="12" t="s">
        <v>144</v>
      </c>
      <c r="AW147" s="12" t="s">
        <v>30</v>
      </c>
      <c r="AX147" s="12" t="s">
        <v>83</v>
      </c>
      <c r="AY147" s="246" t="s">
        <v>135</v>
      </c>
    </row>
    <row r="148" s="1" customFormat="1" ht="24" customHeight="1">
      <c r="B148" s="36"/>
      <c r="C148" s="222" t="s">
        <v>163</v>
      </c>
      <c r="D148" s="222" t="s">
        <v>138</v>
      </c>
      <c r="E148" s="223" t="s">
        <v>777</v>
      </c>
      <c r="F148" s="224" t="s">
        <v>778</v>
      </c>
      <c r="G148" s="225" t="s">
        <v>141</v>
      </c>
      <c r="H148" s="226">
        <v>5.6399999999999997</v>
      </c>
      <c r="I148" s="227"/>
      <c r="J148" s="226">
        <f>ROUND(I148*H148,3)</f>
        <v>0</v>
      </c>
      <c r="K148" s="224" t="s">
        <v>142</v>
      </c>
      <c r="L148" s="41"/>
      <c r="M148" s="228" t="s">
        <v>1</v>
      </c>
      <c r="N148" s="229" t="s">
        <v>41</v>
      </c>
      <c r="O148" s="84"/>
      <c r="P148" s="230">
        <f>O148*H148</f>
        <v>0</v>
      </c>
      <c r="Q148" s="230">
        <v>0.0189</v>
      </c>
      <c r="R148" s="230">
        <f>Q148*H148</f>
        <v>0.106596</v>
      </c>
      <c r="S148" s="230">
        <v>0</v>
      </c>
      <c r="T148" s="231">
        <f>S148*H148</f>
        <v>0</v>
      </c>
      <c r="AR148" s="232" t="s">
        <v>143</v>
      </c>
      <c r="AT148" s="232" t="s">
        <v>138</v>
      </c>
      <c r="AU148" s="232" t="s">
        <v>144</v>
      </c>
      <c r="AY148" s="15" t="s">
        <v>135</v>
      </c>
      <c r="BE148" s="233">
        <f>IF(N148="základná",J148,0)</f>
        <v>0</v>
      </c>
      <c r="BF148" s="233">
        <f>IF(N148="znížená",J148,0)</f>
        <v>0</v>
      </c>
      <c r="BG148" s="233">
        <f>IF(N148="zákl. prenesená",J148,0)</f>
        <v>0</v>
      </c>
      <c r="BH148" s="233">
        <f>IF(N148="zníž. prenesená",J148,0)</f>
        <v>0</v>
      </c>
      <c r="BI148" s="233">
        <f>IF(N148="nulová",J148,0)</f>
        <v>0</v>
      </c>
      <c r="BJ148" s="15" t="s">
        <v>144</v>
      </c>
      <c r="BK148" s="234">
        <f>ROUND(I148*H148,3)</f>
        <v>0</v>
      </c>
      <c r="BL148" s="15" t="s">
        <v>143</v>
      </c>
      <c r="BM148" s="232" t="s">
        <v>779</v>
      </c>
    </row>
    <row r="149" s="12" customFormat="1">
      <c r="B149" s="235"/>
      <c r="C149" s="236"/>
      <c r="D149" s="237" t="s">
        <v>146</v>
      </c>
      <c r="E149" s="238" t="s">
        <v>1</v>
      </c>
      <c r="F149" s="239" t="s">
        <v>1005</v>
      </c>
      <c r="G149" s="236"/>
      <c r="H149" s="240">
        <v>3.96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146</v>
      </c>
      <c r="AU149" s="246" t="s">
        <v>144</v>
      </c>
      <c r="AV149" s="12" t="s">
        <v>144</v>
      </c>
      <c r="AW149" s="12" t="s">
        <v>30</v>
      </c>
      <c r="AX149" s="12" t="s">
        <v>75</v>
      </c>
      <c r="AY149" s="246" t="s">
        <v>135</v>
      </c>
    </row>
    <row r="150" s="12" customFormat="1">
      <c r="B150" s="235"/>
      <c r="C150" s="236"/>
      <c r="D150" s="237" t="s">
        <v>146</v>
      </c>
      <c r="E150" s="238" t="s">
        <v>1</v>
      </c>
      <c r="F150" s="239" t="s">
        <v>1006</v>
      </c>
      <c r="G150" s="236"/>
      <c r="H150" s="240">
        <v>1.6799999999999999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146</v>
      </c>
      <c r="AU150" s="246" t="s">
        <v>144</v>
      </c>
      <c r="AV150" s="12" t="s">
        <v>144</v>
      </c>
      <c r="AW150" s="12" t="s">
        <v>30</v>
      </c>
      <c r="AX150" s="12" t="s">
        <v>75</v>
      </c>
      <c r="AY150" s="246" t="s">
        <v>135</v>
      </c>
    </row>
    <row r="151" s="13" customFormat="1">
      <c r="B151" s="256"/>
      <c r="C151" s="257"/>
      <c r="D151" s="237" t="s">
        <v>146</v>
      </c>
      <c r="E151" s="258" t="s">
        <v>1</v>
      </c>
      <c r="F151" s="259" t="s">
        <v>571</v>
      </c>
      <c r="G151" s="257"/>
      <c r="H151" s="260">
        <v>5.6399999999999997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AT151" s="266" t="s">
        <v>146</v>
      </c>
      <c r="AU151" s="266" t="s">
        <v>144</v>
      </c>
      <c r="AV151" s="13" t="s">
        <v>143</v>
      </c>
      <c r="AW151" s="13" t="s">
        <v>30</v>
      </c>
      <c r="AX151" s="13" t="s">
        <v>83</v>
      </c>
      <c r="AY151" s="266" t="s">
        <v>135</v>
      </c>
    </row>
    <row r="152" s="1" customFormat="1" ht="24" customHeight="1">
      <c r="B152" s="36"/>
      <c r="C152" s="222" t="s">
        <v>148</v>
      </c>
      <c r="D152" s="222" t="s">
        <v>138</v>
      </c>
      <c r="E152" s="223" t="s">
        <v>781</v>
      </c>
      <c r="F152" s="224" t="s">
        <v>782</v>
      </c>
      <c r="G152" s="225" t="s">
        <v>141</v>
      </c>
      <c r="H152" s="226">
        <v>5.6399999999999997</v>
      </c>
      <c r="I152" s="227"/>
      <c r="J152" s="226">
        <f>ROUND(I152*H152,3)</f>
        <v>0</v>
      </c>
      <c r="K152" s="224" t="s">
        <v>142</v>
      </c>
      <c r="L152" s="41"/>
      <c r="M152" s="228" t="s">
        <v>1</v>
      </c>
      <c r="N152" s="229" t="s">
        <v>41</v>
      </c>
      <c r="O152" s="84"/>
      <c r="P152" s="230">
        <f>O152*H152</f>
        <v>0</v>
      </c>
      <c r="Q152" s="230">
        <v>0.0040899999999999999</v>
      </c>
      <c r="R152" s="230">
        <f>Q152*H152</f>
        <v>0.023067599999999997</v>
      </c>
      <c r="S152" s="230">
        <v>0</v>
      </c>
      <c r="T152" s="231">
        <f>S152*H152</f>
        <v>0</v>
      </c>
      <c r="AR152" s="232" t="s">
        <v>143</v>
      </c>
      <c r="AT152" s="232" t="s">
        <v>138</v>
      </c>
      <c r="AU152" s="232" t="s">
        <v>144</v>
      </c>
      <c r="AY152" s="15" t="s">
        <v>135</v>
      </c>
      <c r="BE152" s="233">
        <f>IF(N152="základná",J152,0)</f>
        <v>0</v>
      </c>
      <c r="BF152" s="233">
        <f>IF(N152="znížená",J152,0)</f>
        <v>0</v>
      </c>
      <c r="BG152" s="233">
        <f>IF(N152="zákl. prenesená",J152,0)</f>
        <v>0</v>
      </c>
      <c r="BH152" s="233">
        <f>IF(N152="zníž. prenesená",J152,0)</f>
        <v>0</v>
      </c>
      <c r="BI152" s="233">
        <f>IF(N152="nulová",J152,0)</f>
        <v>0</v>
      </c>
      <c r="BJ152" s="15" t="s">
        <v>144</v>
      </c>
      <c r="BK152" s="234">
        <f>ROUND(I152*H152,3)</f>
        <v>0</v>
      </c>
      <c r="BL152" s="15" t="s">
        <v>143</v>
      </c>
      <c r="BM152" s="232" t="s">
        <v>783</v>
      </c>
    </row>
    <row r="153" s="1" customFormat="1" ht="24" customHeight="1">
      <c r="B153" s="36"/>
      <c r="C153" s="222" t="s">
        <v>170</v>
      </c>
      <c r="D153" s="222" t="s">
        <v>138</v>
      </c>
      <c r="E153" s="223" t="s">
        <v>164</v>
      </c>
      <c r="F153" s="224" t="s">
        <v>165</v>
      </c>
      <c r="G153" s="225" t="s">
        <v>141</v>
      </c>
      <c r="H153" s="226">
        <v>19.366</v>
      </c>
      <c r="I153" s="227"/>
      <c r="J153" s="226">
        <f>ROUND(I153*H153,3)</f>
        <v>0</v>
      </c>
      <c r="K153" s="224" t="s">
        <v>142</v>
      </c>
      <c r="L153" s="41"/>
      <c r="M153" s="228" t="s">
        <v>1</v>
      </c>
      <c r="N153" s="229" t="s">
        <v>41</v>
      </c>
      <c r="O153" s="84"/>
      <c r="P153" s="230">
        <f>O153*H153</f>
        <v>0</v>
      </c>
      <c r="Q153" s="230">
        <v>0.013650000000000001</v>
      </c>
      <c r="R153" s="230">
        <f>Q153*H153</f>
        <v>0.26434590000000002</v>
      </c>
      <c r="S153" s="230">
        <v>0</v>
      </c>
      <c r="T153" s="231">
        <f>S153*H153</f>
        <v>0</v>
      </c>
      <c r="AR153" s="232" t="s">
        <v>143</v>
      </c>
      <c r="AT153" s="232" t="s">
        <v>138</v>
      </c>
      <c r="AU153" s="232" t="s">
        <v>144</v>
      </c>
      <c r="AY153" s="15" t="s">
        <v>135</v>
      </c>
      <c r="BE153" s="233">
        <f>IF(N153="základná",J153,0)</f>
        <v>0</v>
      </c>
      <c r="BF153" s="233">
        <f>IF(N153="znížená",J153,0)</f>
        <v>0</v>
      </c>
      <c r="BG153" s="233">
        <f>IF(N153="zákl. prenesená",J153,0)</f>
        <v>0</v>
      </c>
      <c r="BH153" s="233">
        <f>IF(N153="zníž. prenesená",J153,0)</f>
        <v>0</v>
      </c>
      <c r="BI153" s="233">
        <f>IF(N153="nulová",J153,0)</f>
        <v>0</v>
      </c>
      <c r="BJ153" s="15" t="s">
        <v>144</v>
      </c>
      <c r="BK153" s="234">
        <f>ROUND(I153*H153,3)</f>
        <v>0</v>
      </c>
      <c r="BL153" s="15" t="s">
        <v>143</v>
      </c>
      <c r="BM153" s="232" t="s">
        <v>166</v>
      </c>
    </row>
    <row r="154" s="1" customFormat="1" ht="24" customHeight="1">
      <c r="B154" s="36"/>
      <c r="C154" s="222" t="s">
        <v>174</v>
      </c>
      <c r="D154" s="222" t="s">
        <v>138</v>
      </c>
      <c r="E154" s="223" t="s">
        <v>167</v>
      </c>
      <c r="F154" s="224" t="s">
        <v>168</v>
      </c>
      <c r="G154" s="225" t="s">
        <v>141</v>
      </c>
      <c r="H154" s="226">
        <v>5.9450000000000003</v>
      </c>
      <c r="I154" s="227"/>
      <c r="J154" s="226">
        <f>ROUND(I154*H154,3)</f>
        <v>0</v>
      </c>
      <c r="K154" s="224" t="s">
        <v>142</v>
      </c>
      <c r="L154" s="41"/>
      <c r="M154" s="228" t="s">
        <v>1</v>
      </c>
      <c r="N154" s="229" t="s">
        <v>41</v>
      </c>
      <c r="O154" s="84"/>
      <c r="P154" s="230">
        <f>O154*H154</f>
        <v>0</v>
      </c>
      <c r="Q154" s="230">
        <v>0.20164000000000001</v>
      </c>
      <c r="R154" s="230">
        <f>Q154*H154</f>
        <v>1.1987498000000001</v>
      </c>
      <c r="S154" s="230">
        <v>0</v>
      </c>
      <c r="T154" s="231">
        <f>S154*H154</f>
        <v>0</v>
      </c>
      <c r="AR154" s="232" t="s">
        <v>143</v>
      </c>
      <c r="AT154" s="232" t="s">
        <v>138</v>
      </c>
      <c r="AU154" s="232" t="s">
        <v>144</v>
      </c>
      <c r="AY154" s="15" t="s">
        <v>135</v>
      </c>
      <c r="BE154" s="233">
        <f>IF(N154="základná",J154,0)</f>
        <v>0</v>
      </c>
      <c r="BF154" s="233">
        <f>IF(N154="znížená",J154,0)</f>
        <v>0</v>
      </c>
      <c r="BG154" s="233">
        <f>IF(N154="zákl. prenesená",J154,0)</f>
        <v>0</v>
      </c>
      <c r="BH154" s="233">
        <f>IF(N154="zníž. prenesená",J154,0)</f>
        <v>0</v>
      </c>
      <c r="BI154" s="233">
        <f>IF(N154="nulová",J154,0)</f>
        <v>0</v>
      </c>
      <c r="BJ154" s="15" t="s">
        <v>144</v>
      </c>
      <c r="BK154" s="234">
        <f>ROUND(I154*H154,3)</f>
        <v>0</v>
      </c>
      <c r="BL154" s="15" t="s">
        <v>143</v>
      </c>
      <c r="BM154" s="232" t="s">
        <v>169</v>
      </c>
    </row>
    <row r="155" s="12" customFormat="1">
      <c r="B155" s="235"/>
      <c r="C155" s="236"/>
      <c r="D155" s="237" t="s">
        <v>146</v>
      </c>
      <c r="E155" s="238" t="s">
        <v>1</v>
      </c>
      <c r="F155" s="239" t="s">
        <v>1007</v>
      </c>
      <c r="G155" s="236"/>
      <c r="H155" s="240">
        <v>5.9450000000000003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146</v>
      </c>
      <c r="AU155" s="246" t="s">
        <v>144</v>
      </c>
      <c r="AV155" s="12" t="s">
        <v>144</v>
      </c>
      <c r="AW155" s="12" t="s">
        <v>30</v>
      </c>
      <c r="AX155" s="12" t="s">
        <v>83</v>
      </c>
      <c r="AY155" s="246" t="s">
        <v>135</v>
      </c>
    </row>
    <row r="156" s="1" customFormat="1" ht="24" customHeight="1">
      <c r="B156" s="36"/>
      <c r="C156" s="222" t="s">
        <v>178</v>
      </c>
      <c r="D156" s="222" t="s">
        <v>138</v>
      </c>
      <c r="E156" s="223" t="s">
        <v>171</v>
      </c>
      <c r="F156" s="224" t="s">
        <v>172</v>
      </c>
      <c r="G156" s="225" t="s">
        <v>141</v>
      </c>
      <c r="H156" s="226">
        <v>5.9450000000000003</v>
      </c>
      <c r="I156" s="227"/>
      <c r="J156" s="226">
        <f>ROUND(I156*H156,3)</f>
        <v>0</v>
      </c>
      <c r="K156" s="224" t="s">
        <v>142</v>
      </c>
      <c r="L156" s="41"/>
      <c r="M156" s="228" t="s">
        <v>1</v>
      </c>
      <c r="N156" s="229" t="s">
        <v>41</v>
      </c>
      <c r="O156" s="84"/>
      <c r="P156" s="230">
        <f>O156*H156</f>
        <v>0</v>
      </c>
      <c r="Q156" s="230">
        <v>0.0076499999999999997</v>
      </c>
      <c r="R156" s="230">
        <f>Q156*H156</f>
        <v>0.045479249999999999</v>
      </c>
      <c r="S156" s="230">
        <v>0</v>
      </c>
      <c r="T156" s="231">
        <f>S156*H156</f>
        <v>0</v>
      </c>
      <c r="AR156" s="232" t="s">
        <v>143</v>
      </c>
      <c r="AT156" s="232" t="s">
        <v>138</v>
      </c>
      <c r="AU156" s="232" t="s">
        <v>144</v>
      </c>
      <c r="AY156" s="15" t="s">
        <v>135</v>
      </c>
      <c r="BE156" s="233">
        <f>IF(N156="základná",J156,0)</f>
        <v>0</v>
      </c>
      <c r="BF156" s="233">
        <f>IF(N156="znížená",J156,0)</f>
        <v>0</v>
      </c>
      <c r="BG156" s="233">
        <f>IF(N156="zákl. prenesená",J156,0)</f>
        <v>0</v>
      </c>
      <c r="BH156" s="233">
        <f>IF(N156="zníž. prenesená",J156,0)</f>
        <v>0</v>
      </c>
      <c r="BI156" s="233">
        <f>IF(N156="nulová",J156,0)</f>
        <v>0</v>
      </c>
      <c r="BJ156" s="15" t="s">
        <v>144</v>
      </c>
      <c r="BK156" s="234">
        <f>ROUND(I156*H156,3)</f>
        <v>0</v>
      </c>
      <c r="BL156" s="15" t="s">
        <v>143</v>
      </c>
      <c r="BM156" s="232" t="s">
        <v>173</v>
      </c>
    </row>
    <row r="157" s="12" customFormat="1">
      <c r="B157" s="235"/>
      <c r="C157" s="236"/>
      <c r="D157" s="237" t="s">
        <v>146</v>
      </c>
      <c r="E157" s="238" t="s">
        <v>1</v>
      </c>
      <c r="F157" s="239" t="s">
        <v>1007</v>
      </c>
      <c r="G157" s="236"/>
      <c r="H157" s="240">
        <v>5.9450000000000003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146</v>
      </c>
      <c r="AU157" s="246" t="s">
        <v>144</v>
      </c>
      <c r="AV157" s="12" t="s">
        <v>144</v>
      </c>
      <c r="AW157" s="12" t="s">
        <v>30</v>
      </c>
      <c r="AX157" s="12" t="s">
        <v>83</v>
      </c>
      <c r="AY157" s="246" t="s">
        <v>135</v>
      </c>
    </row>
    <row r="158" s="1" customFormat="1" ht="24" customHeight="1">
      <c r="B158" s="36"/>
      <c r="C158" s="222" t="s">
        <v>183</v>
      </c>
      <c r="D158" s="222" t="s">
        <v>138</v>
      </c>
      <c r="E158" s="223" t="s">
        <v>175</v>
      </c>
      <c r="F158" s="224" t="s">
        <v>176</v>
      </c>
      <c r="G158" s="225" t="s">
        <v>152</v>
      </c>
      <c r="H158" s="226">
        <v>1</v>
      </c>
      <c r="I158" s="227"/>
      <c r="J158" s="226">
        <f>ROUND(I158*H158,3)</f>
        <v>0</v>
      </c>
      <c r="K158" s="224" t="s">
        <v>142</v>
      </c>
      <c r="L158" s="41"/>
      <c r="M158" s="228" t="s">
        <v>1</v>
      </c>
      <c r="N158" s="229" t="s">
        <v>41</v>
      </c>
      <c r="O158" s="84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32" t="s">
        <v>143</v>
      </c>
      <c r="AT158" s="232" t="s">
        <v>138</v>
      </c>
      <c r="AU158" s="232" t="s">
        <v>144</v>
      </c>
      <c r="AY158" s="15" t="s">
        <v>135</v>
      </c>
      <c r="BE158" s="233">
        <f>IF(N158="základná",J158,0)</f>
        <v>0</v>
      </c>
      <c r="BF158" s="233">
        <f>IF(N158="znížená",J158,0)</f>
        <v>0</v>
      </c>
      <c r="BG158" s="233">
        <f>IF(N158="zákl. prenesená",J158,0)</f>
        <v>0</v>
      </c>
      <c r="BH158" s="233">
        <f>IF(N158="zníž. prenesená",J158,0)</f>
        <v>0</v>
      </c>
      <c r="BI158" s="233">
        <f>IF(N158="nulová",J158,0)</f>
        <v>0</v>
      </c>
      <c r="BJ158" s="15" t="s">
        <v>144</v>
      </c>
      <c r="BK158" s="234">
        <f>ROUND(I158*H158,3)</f>
        <v>0</v>
      </c>
      <c r="BL158" s="15" t="s">
        <v>143</v>
      </c>
      <c r="BM158" s="232" t="s">
        <v>177</v>
      </c>
    </row>
    <row r="159" s="11" customFormat="1" ht="22.8" customHeight="1">
      <c r="B159" s="206"/>
      <c r="C159" s="207"/>
      <c r="D159" s="208" t="s">
        <v>74</v>
      </c>
      <c r="E159" s="220" t="s">
        <v>178</v>
      </c>
      <c r="F159" s="220" t="s">
        <v>188</v>
      </c>
      <c r="G159" s="207"/>
      <c r="H159" s="207"/>
      <c r="I159" s="210"/>
      <c r="J159" s="221">
        <f>BK159</f>
        <v>0</v>
      </c>
      <c r="K159" s="207"/>
      <c r="L159" s="212"/>
      <c r="M159" s="213"/>
      <c r="N159" s="214"/>
      <c r="O159" s="214"/>
      <c r="P159" s="215">
        <f>SUM(P160:P188)</f>
        <v>0</v>
      </c>
      <c r="Q159" s="214"/>
      <c r="R159" s="215">
        <f>SUM(R160:R188)</f>
        <v>0.00055000000000000003</v>
      </c>
      <c r="S159" s="214"/>
      <c r="T159" s="216">
        <f>SUM(T160:T188)</f>
        <v>6.4520800000000005</v>
      </c>
      <c r="AR159" s="217" t="s">
        <v>83</v>
      </c>
      <c r="AT159" s="218" t="s">
        <v>74</v>
      </c>
      <c r="AU159" s="218" t="s">
        <v>83</v>
      </c>
      <c r="AY159" s="217" t="s">
        <v>135</v>
      </c>
      <c r="BK159" s="219">
        <f>SUM(BK160:BK188)</f>
        <v>0</v>
      </c>
    </row>
    <row r="160" s="1" customFormat="1" ht="24" customHeight="1">
      <c r="B160" s="36"/>
      <c r="C160" s="222" t="s">
        <v>189</v>
      </c>
      <c r="D160" s="222" t="s">
        <v>138</v>
      </c>
      <c r="E160" s="223" t="s">
        <v>793</v>
      </c>
      <c r="F160" s="224" t="s">
        <v>794</v>
      </c>
      <c r="G160" s="225" t="s">
        <v>152</v>
      </c>
      <c r="H160" s="226">
        <v>6</v>
      </c>
      <c r="I160" s="227"/>
      <c r="J160" s="226">
        <f>ROUND(I160*H160,3)</f>
        <v>0</v>
      </c>
      <c r="K160" s="224" t="s">
        <v>142</v>
      </c>
      <c r="L160" s="41"/>
      <c r="M160" s="228" t="s">
        <v>1</v>
      </c>
      <c r="N160" s="229" t="s">
        <v>41</v>
      </c>
      <c r="O160" s="84"/>
      <c r="P160" s="230">
        <f>O160*H160</f>
        <v>0</v>
      </c>
      <c r="Q160" s="230">
        <v>0</v>
      </c>
      <c r="R160" s="230">
        <f>Q160*H160</f>
        <v>0</v>
      </c>
      <c r="S160" s="230">
        <v>0.00198</v>
      </c>
      <c r="T160" s="231">
        <f>S160*H160</f>
        <v>0.01188</v>
      </c>
      <c r="AR160" s="232" t="s">
        <v>192</v>
      </c>
      <c r="AT160" s="232" t="s">
        <v>138</v>
      </c>
      <c r="AU160" s="232" t="s">
        <v>144</v>
      </c>
      <c r="AY160" s="15" t="s">
        <v>135</v>
      </c>
      <c r="BE160" s="233">
        <f>IF(N160="základná",J160,0)</f>
        <v>0</v>
      </c>
      <c r="BF160" s="233">
        <f>IF(N160="znížená",J160,0)</f>
        <v>0</v>
      </c>
      <c r="BG160" s="233">
        <f>IF(N160="zákl. prenesená",J160,0)</f>
        <v>0</v>
      </c>
      <c r="BH160" s="233">
        <f>IF(N160="zníž. prenesená",J160,0)</f>
        <v>0</v>
      </c>
      <c r="BI160" s="233">
        <f>IF(N160="nulová",J160,0)</f>
        <v>0</v>
      </c>
      <c r="BJ160" s="15" t="s">
        <v>144</v>
      </c>
      <c r="BK160" s="234">
        <f>ROUND(I160*H160,3)</f>
        <v>0</v>
      </c>
      <c r="BL160" s="15" t="s">
        <v>192</v>
      </c>
      <c r="BM160" s="232" t="s">
        <v>795</v>
      </c>
    </row>
    <row r="161" s="1" customFormat="1" ht="24" customHeight="1">
      <c r="B161" s="36"/>
      <c r="C161" s="222" t="s">
        <v>195</v>
      </c>
      <c r="D161" s="222" t="s">
        <v>138</v>
      </c>
      <c r="E161" s="223" t="s">
        <v>190</v>
      </c>
      <c r="F161" s="224" t="s">
        <v>191</v>
      </c>
      <c r="G161" s="225" t="s">
        <v>152</v>
      </c>
      <c r="H161" s="226">
        <v>6</v>
      </c>
      <c r="I161" s="227"/>
      <c r="J161" s="226">
        <f>ROUND(I161*H161,3)</f>
        <v>0</v>
      </c>
      <c r="K161" s="224" t="s">
        <v>142</v>
      </c>
      <c r="L161" s="41"/>
      <c r="M161" s="228" t="s">
        <v>1</v>
      </c>
      <c r="N161" s="229" t="s">
        <v>41</v>
      </c>
      <c r="O161" s="84"/>
      <c r="P161" s="230">
        <f>O161*H161</f>
        <v>0</v>
      </c>
      <c r="Q161" s="230">
        <v>0</v>
      </c>
      <c r="R161" s="230">
        <f>Q161*H161</f>
        <v>0</v>
      </c>
      <c r="S161" s="230">
        <v>0.014919999999999999</v>
      </c>
      <c r="T161" s="231">
        <f>S161*H161</f>
        <v>0.089519999999999988</v>
      </c>
      <c r="AR161" s="232" t="s">
        <v>192</v>
      </c>
      <c r="AT161" s="232" t="s">
        <v>138</v>
      </c>
      <c r="AU161" s="232" t="s">
        <v>144</v>
      </c>
      <c r="AY161" s="15" t="s">
        <v>135</v>
      </c>
      <c r="BE161" s="233">
        <f>IF(N161="základná",J161,0)</f>
        <v>0</v>
      </c>
      <c r="BF161" s="233">
        <f>IF(N161="znížená",J161,0)</f>
        <v>0</v>
      </c>
      <c r="BG161" s="233">
        <f>IF(N161="zákl. prenesená",J161,0)</f>
        <v>0</v>
      </c>
      <c r="BH161" s="233">
        <f>IF(N161="zníž. prenesená",J161,0)</f>
        <v>0</v>
      </c>
      <c r="BI161" s="233">
        <f>IF(N161="nulová",J161,0)</f>
        <v>0</v>
      </c>
      <c r="BJ161" s="15" t="s">
        <v>144</v>
      </c>
      <c r="BK161" s="234">
        <f>ROUND(I161*H161,3)</f>
        <v>0</v>
      </c>
      <c r="BL161" s="15" t="s">
        <v>192</v>
      </c>
      <c r="BM161" s="232" t="s">
        <v>193</v>
      </c>
    </row>
    <row r="162" s="12" customFormat="1">
      <c r="B162" s="235"/>
      <c r="C162" s="236"/>
      <c r="D162" s="237" t="s">
        <v>146</v>
      </c>
      <c r="E162" s="238" t="s">
        <v>1</v>
      </c>
      <c r="F162" s="239" t="s">
        <v>1008</v>
      </c>
      <c r="G162" s="236"/>
      <c r="H162" s="240">
        <v>6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AT162" s="246" t="s">
        <v>146</v>
      </c>
      <c r="AU162" s="246" t="s">
        <v>144</v>
      </c>
      <c r="AV162" s="12" t="s">
        <v>144</v>
      </c>
      <c r="AW162" s="12" t="s">
        <v>30</v>
      </c>
      <c r="AX162" s="12" t="s">
        <v>83</v>
      </c>
      <c r="AY162" s="246" t="s">
        <v>135</v>
      </c>
    </row>
    <row r="163" s="1" customFormat="1" ht="24" customHeight="1">
      <c r="B163" s="36"/>
      <c r="C163" s="222" t="s">
        <v>200</v>
      </c>
      <c r="D163" s="222" t="s">
        <v>138</v>
      </c>
      <c r="E163" s="223" t="s">
        <v>796</v>
      </c>
      <c r="F163" s="224" t="s">
        <v>797</v>
      </c>
      <c r="G163" s="225" t="s">
        <v>152</v>
      </c>
      <c r="H163" s="226">
        <v>8</v>
      </c>
      <c r="I163" s="227"/>
      <c r="J163" s="226">
        <f>ROUND(I163*H163,3)</f>
        <v>0</v>
      </c>
      <c r="K163" s="224" t="s">
        <v>142</v>
      </c>
      <c r="L163" s="41"/>
      <c r="M163" s="228" t="s">
        <v>1</v>
      </c>
      <c r="N163" s="229" t="s">
        <v>41</v>
      </c>
      <c r="O163" s="84"/>
      <c r="P163" s="230">
        <f>O163*H163</f>
        <v>0</v>
      </c>
      <c r="Q163" s="230">
        <v>0</v>
      </c>
      <c r="R163" s="230">
        <f>Q163*H163</f>
        <v>0</v>
      </c>
      <c r="S163" s="230">
        <v>0.0021299999999999999</v>
      </c>
      <c r="T163" s="231">
        <f>S163*H163</f>
        <v>0.01704</v>
      </c>
      <c r="AR163" s="232" t="s">
        <v>192</v>
      </c>
      <c r="AT163" s="232" t="s">
        <v>138</v>
      </c>
      <c r="AU163" s="232" t="s">
        <v>144</v>
      </c>
      <c r="AY163" s="15" t="s">
        <v>135</v>
      </c>
      <c r="BE163" s="233">
        <f>IF(N163="základná",J163,0)</f>
        <v>0</v>
      </c>
      <c r="BF163" s="233">
        <f>IF(N163="znížená",J163,0)</f>
        <v>0</v>
      </c>
      <c r="BG163" s="233">
        <f>IF(N163="zákl. prenesená",J163,0)</f>
        <v>0</v>
      </c>
      <c r="BH163" s="233">
        <f>IF(N163="zníž. prenesená",J163,0)</f>
        <v>0</v>
      </c>
      <c r="BI163" s="233">
        <f>IF(N163="nulová",J163,0)</f>
        <v>0</v>
      </c>
      <c r="BJ163" s="15" t="s">
        <v>144</v>
      </c>
      <c r="BK163" s="234">
        <f>ROUND(I163*H163,3)</f>
        <v>0</v>
      </c>
      <c r="BL163" s="15" t="s">
        <v>192</v>
      </c>
      <c r="BM163" s="232" t="s">
        <v>798</v>
      </c>
    </row>
    <row r="164" s="1" customFormat="1" ht="24" customHeight="1">
      <c r="B164" s="36"/>
      <c r="C164" s="222" t="s">
        <v>204</v>
      </c>
      <c r="D164" s="222" t="s">
        <v>138</v>
      </c>
      <c r="E164" s="223" t="s">
        <v>799</v>
      </c>
      <c r="F164" s="224" t="s">
        <v>800</v>
      </c>
      <c r="G164" s="225" t="s">
        <v>198</v>
      </c>
      <c r="H164" s="226">
        <v>1</v>
      </c>
      <c r="I164" s="227"/>
      <c r="J164" s="226">
        <f>ROUND(I164*H164,3)</f>
        <v>0</v>
      </c>
      <c r="K164" s="224" t="s">
        <v>142</v>
      </c>
      <c r="L164" s="41"/>
      <c r="M164" s="228" t="s">
        <v>1</v>
      </c>
      <c r="N164" s="229" t="s">
        <v>41</v>
      </c>
      <c r="O164" s="84"/>
      <c r="P164" s="230">
        <f>O164*H164</f>
        <v>0</v>
      </c>
      <c r="Q164" s="230">
        <v>0</v>
      </c>
      <c r="R164" s="230">
        <f>Q164*H164</f>
        <v>0</v>
      </c>
      <c r="S164" s="230">
        <v>0.01933</v>
      </c>
      <c r="T164" s="231">
        <f>S164*H164</f>
        <v>0.01933</v>
      </c>
      <c r="AR164" s="232" t="s">
        <v>192</v>
      </c>
      <c r="AT164" s="232" t="s">
        <v>138</v>
      </c>
      <c r="AU164" s="232" t="s">
        <v>144</v>
      </c>
      <c r="AY164" s="15" t="s">
        <v>135</v>
      </c>
      <c r="BE164" s="233">
        <f>IF(N164="základná",J164,0)</f>
        <v>0</v>
      </c>
      <c r="BF164" s="233">
        <f>IF(N164="znížená",J164,0)</f>
        <v>0</v>
      </c>
      <c r="BG164" s="233">
        <f>IF(N164="zákl. prenesená",J164,0)</f>
        <v>0</v>
      </c>
      <c r="BH164" s="233">
        <f>IF(N164="zníž. prenesená",J164,0)</f>
        <v>0</v>
      </c>
      <c r="BI164" s="233">
        <f>IF(N164="nulová",J164,0)</f>
        <v>0</v>
      </c>
      <c r="BJ164" s="15" t="s">
        <v>144</v>
      </c>
      <c r="BK164" s="234">
        <f>ROUND(I164*H164,3)</f>
        <v>0</v>
      </c>
      <c r="BL164" s="15" t="s">
        <v>192</v>
      </c>
      <c r="BM164" s="232" t="s">
        <v>801</v>
      </c>
    </row>
    <row r="165" s="1" customFormat="1" ht="24" customHeight="1">
      <c r="B165" s="36"/>
      <c r="C165" s="222" t="s">
        <v>208</v>
      </c>
      <c r="D165" s="222" t="s">
        <v>138</v>
      </c>
      <c r="E165" s="223" t="s">
        <v>196</v>
      </c>
      <c r="F165" s="224" t="s">
        <v>197</v>
      </c>
      <c r="G165" s="225" t="s">
        <v>198</v>
      </c>
      <c r="H165" s="226">
        <v>2</v>
      </c>
      <c r="I165" s="227"/>
      <c r="J165" s="226">
        <f>ROUND(I165*H165,3)</f>
        <v>0</v>
      </c>
      <c r="K165" s="224" t="s">
        <v>142</v>
      </c>
      <c r="L165" s="41"/>
      <c r="M165" s="228" t="s">
        <v>1</v>
      </c>
      <c r="N165" s="229" t="s">
        <v>41</v>
      </c>
      <c r="O165" s="84"/>
      <c r="P165" s="230">
        <f>O165*H165</f>
        <v>0</v>
      </c>
      <c r="Q165" s="230">
        <v>0</v>
      </c>
      <c r="R165" s="230">
        <f>Q165*H165</f>
        <v>0</v>
      </c>
      <c r="S165" s="230">
        <v>0.019460000000000002</v>
      </c>
      <c r="T165" s="231">
        <f>S165*H165</f>
        <v>0.038920000000000003</v>
      </c>
      <c r="AR165" s="232" t="s">
        <v>192</v>
      </c>
      <c r="AT165" s="232" t="s">
        <v>138</v>
      </c>
      <c r="AU165" s="232" t="s">
        <v>144</v>
      </c>
      <c r="AY165" s="15" t="s">
        <v>135</v>
      </c>
      <c r="BE165" s="233">
        <f>IF(N165="základná",J165,0)</f>
        <v>0</v>
      </c>
      <c r="BF165" s="233">
        <f>IF(N165="znížená",J165,0)</f>
        <v>0</v>
      </c>
      <c r="BG165" s="233">
        <f>IF(N165="zákl. prenesená",J165,0)</f>
        <v>0</v>
      </c>
      <c r="BH165" s="233">
        <f>IF(N165="zníž. prenesená",J165,0)</f>
        <v>0</v>
      </c>
      <c r="BI165" s="233">
        <f>IF(N165="nulová",J165,0)</f>
        <v>0</v>
      </c>
      <c r="BJ165" s="15" t="s">
        <v>144</v>
      </c>
      <c r="BK165" s="234">
        <f>ROUND(I165*H165,3)</f>
        <v>0</v>
      </c>
      <c r="BL165" s="15" t="s">
        <v>192</v>
      </c>
      <c r="BM165" s="232" t="s">
        <v>199</v>
      </c>
    </row>
    <row r="166" s="1" customFormat="1" ht="16.5" customHeight="1">
      <c r="B166" s="36"/>
      <c r="C166" s="222" t="s">
        <v>192</v>
      </c>
      <c r="D166" s="222" t="s">
        <v>138</v>
      </c>
      <c r="E166" s="223" t="s">
        <v>802</v>
      </c>
      <c r="F166" s="224" t="s">
        <v>803</v>
      </c>
      <c r="G166" s="225" t="s">
        <v>198</v>
      </c>
      <c r="H166" s="226">
        <v>1</v>
      </c>
      <c r="I166" s="227"/>
      <c r="J166" s="226">
        <f>ROUND(I166*H166,3)</f>
        <v>0</v>
      </c>
      <c r="K166" s="224" t="s">
        <v>142</v>
      </c>
      <c r="L166" s="41"/>
      <c r="M166" s="228" t="s">
        <v>1</v>
      </c>
      <c r="N166" s="229" t="s">
        <v>41</v>
      </c>
      <c r="O166" s="84"/>
      <c r="P166" s="230">
        <f>O166*H166</f>
        <v>0</v>
      </c>
      <c r="Q166" s="230">
        <v>0</v>
      </c>
      <c r="R166" s="230">
        <f>Q166*H166</f>
        <v>0</v>
      </c>
      <c r="S166" s="230">
        <v>0.024500000000000001</v>
      </c>
      <c r="T166" s="231">
        <f>S166*H166</f>
        <v>0.024500000000000001</v>
      </c>
      <c r="AR166" s="232" t="s">
        <v>192</v>
      </c>
      <c r="AT166" s="232" t="s">
        <v>138</v>
      </c>
      <c r="AU166" s="232" t="s">
        <v>144</v>
      </c>
      <c r="AY166" s="15" t="s">
        <v>135</v>
      </c>
      <c r="BE166" s="233">
        <f>IF(N166="základná",J166,0)</f>
        <v>0</v>
      </c>
      <c r="BF166" s="233">
        <f>IF(N166="znížená",J166,0)</f>
        <v>0</v>
      </c>
      <c r="BG166" s="233">
        <f>IF(N166="zákl. prenesená",J166,0)</f>
        <v>0</v>
      </c>
      <c r="BH166" s="233">
        <f>IF(N166="zníž. prenesená",J166,0)</f>
        <v>0</v>
      </c>
      <c r="BI166" s="233">
        <f>IF(N166="nulová",J166,0)</f>
        <v>0</v>
      </c>
      <c r="BJ166" s="15" t="s">
        <v>144</v>
      </c>
      <c r="BK166" s="234">
        <f>ROUND(I166*H166,3)</f>
        <v>0</v>
      </c>
      <c r="BL166" s="15" t="s">
        <v>192</v>
      </c>
      <c r="BM166" s="232" t="s">
        <v>804</v>
      </c>
    </row>
    <row r="167" s="1" customFormat="1" ht="16.5" customHeight="1">
      <c r="B167" s="36"/>
      <c r="C167" s="222" t="s">
        <v>215</v>
      </c>
      <c r="D167" s="222" t="s">
        <v>138</v>
      </c>
      <c r="E167" s="223" t="s">
        <v>205</v>
      </c>
      <c r="F167" s="224" t="s">
        <v>805</v>
      </c>
      <c r="G167" s="225" t="s">
        <v>198</v>
      </c>
      <c r="H167" s="226">
        <v>2</v>
      </c>
      <c r="I167" s="227"/>
      <c r="J167" s="226">
        <f>ROUND(I167*H167,3)</f>
        <v>0</v>
      </c>
      <c r="K167" s="224" t="s">
        <v>142</v>
      </c>
      <c r="L167" s="41"/>
      <c r="M167" s="228" t="s">
        <v>1</v>
      </c>
      <c r="N167" s="229" t="s">
        <v>41</v>
      </c>
      <c r="O167" s="84"/>
      <c r="P167" s="230">
        <f>O167*H167</f>
        <v>0</v>
      </c>
      <c r="Q167" s="230">
        <v>0</v>
      </c>
      <c r="R167" s="230">
        <f>Q167*H167</f>
        <v>0</v>
      </c>
      <c r="S167" s="230">
        <v>0.0025999999999999999</v>
      </c>
      <c r="T167" s="231">
        <f>S167*H167</f>
        <v>0.0051999999999999998</v>
      </c>
      <c r="AR167" s="232" t="s">
        <v>192</v>
      </c>
      <c r="AT167" s="232" t="s">
        <v>138</v>
      </c>
      <c r="AU167" s="232" t="s">
        <v>144</v>
      </c>
      <c r="AY167" s="15" t="s">
        <v>135</v>
      </c>
      <c r="BE167" s="233">
        <f>IF(N167="základná",J167,0)</f>
        <v>0</v>
      </c>
      <c r="BF167" s="233">
        <f>IF(N167="znížená",J167,0)</f>
        <v>0</v>
      </c>
      <c r="BG167" s="233">
        <f>IF(N167="zákl. prenesená",J167,0)</f>
        <v>0</v>
      </c>
      <c r="BH167" s="233">
        <f>IF(N167="zníž. prenesená",J167,0)</f>
        <v>0</v>
      </c>
      <c r="BI167" s="233">
        <f>IF(N167="nulová",J167,0)</f>
        <v>0</v>
      </c>
      <c r="BJ167" s="15" t="s">
        <v>144</v>
      </c>
      <c r="BK167" s="234">
        <f>ROUND(I167*H167,3)</f>
        <v>0</v>
      </c>
      <c r="BL167" s="15" t="s">
        <v>192</v>
      </c>
      <c r="BM167" s="232" t="s">
        <v>207</v>
      </c>
    </row>
    <row r="168" s="1" customFormat="1" ht="24" customHeight="1">
      <c r="B168" s="36"/>
      <c r="C168" s="222" t="s">
        <v>219</v>
      </c>
      <c r="D168" s="222" t="s">
        <v>138</v>
      </c>
      <c r="E168" s="223" t="s">
        <v>806</v>
      </c>
      <c r="F168" s="224" t="s">
        <v>807</v>
      </c>
      <c r="G168" s="225" t="s">
        <v>181</v>
      </c>
      <c r="H168" s="226">
        <v>1</v>
      </c>
      <c r="I168" s="227"/>
      <c r="J168" s="226">
        <f>ROUND(I168*H168,3)</f>
        <v>0</v>
      </c>
      <c r="K168" s="224" t="s">
        <v>142</v>
      </c>
      <c r="L168" s="41"/>
      <c r="M168" s="228" t="s">
        <v>1</v>
      </c>
      <c r="N168" s="229" t="s">
        <v>41</v>
      </c>
      <c r="O168" s="84"/>
      <c r="P168" s="230">
        <f>O168*H168</f>
        <v>0</v>
      </c>
      <c r="Q168" s="230">
        <v>0</v>
      </c>
      <c r="R168" s="230">
        <f>Q168*H168</f>
        <v>0</v>
      </c>
      <c r="S168" s="230">
        <v>0.0022499999999999998</v>
      </c>
      <c r="T168" s="231">
        <f>S168*H168</f>
        <v>0.0022499999999999998</v>
      </c>
      <c r="AR168" s="232" t="s">
        <v>192</v>
      </c>
      <c r="AT168" s="232" t="s">
        <v>138</v>
      </c>
      <c r="AU168" s="232" t="s">
        <v>144</v>
      </c>
      <c r="AY168" s="15" t="s">
        <v>135</v>
      </c>
      <c r="BE168" s="233">
        <f>IF(N168="základná",J168,0)</f>
        <v>0</v>
      </c>
      <c r="BF168" s="233">
        <f>IF(N168="znížená",J168,0)</f>
        <v>0</v>
      </c>
      <c r="BG168" s="233">
        <f>IF(N168="zákl. prenesená",J168,0)</f>
        <v>0</v>
      </c>
      <c r="BH168" s="233">
        <f>IF(N168="zníž. prenesená",J168,0)</f>
        <v>0</v>
      </c>
      <c r="BI168" s="233">
        <f>IF(N168="nulová",J168,0)</f>
        <v>0</v>
      </c>
      <c r="BJ168" s="15" t="s">
        <v>144</v>
      </c>
      <c r="BK168" s="234">
        <f>ROUND(I168*H168,3)</f>
        <v>0</v>
      </c>
      <c r="BL168" s="15" t="s">
        <v>192</v>
      </c>
      <c r="BM168" s="232" t="s">
        <v>1009</v>
      </c>
    </row>
    <row r="169" s="1" customFormat="1" ht="36" customHeight="1">
      <c r="B169" s="36"/>
      <c r="C169" s="222" t="s">
        <v>223</v>
      </c>
      <c r="D169" s="222" t="s">
        <v>138</v>
      </c>
      <c r="E169" s="223" t="s">
        <v>209</v>
      </c>
      <c r="F169" s="224" t="s">
        <v>210</v>
      </c>
      <c r="G169" s="225" t="s">
        <v>181</v>
      </c>
      <c r="H169" s="226">
        <v>2</v>
      </c>
      <c r="I169" s="227"/>
      <c r="J169" s="226">
        <f>ROUND(I169*H169,3)</f>
        <v>0</v>
      </c>
      <c r="K169" s="224" t="s">
        <v>142</v>
      </c>
      <c r="L169" s="41"/>
      <c r="M169" s="228" t="s">
        <v>1</v>
      </c>
      <c r="N169" s="229" t="s">
        <v>41</v>
      </c>
      <c r="O169" s="84"/>
      <c r="P169" s="230">
        <f>O169*H169</f>
        <v>0</v>
      </c>
      <c r="Q169" s="230">
        <v>0</v>
      </c>
      <c r="R169" s="230">
        <f>Q169*H169</f>
        <v>0</v>
      </c>
      <c r="S169" s="230">
        <v>0.00084999999999999995</v>
      </c>
      <c r="T169" s="231">
        <f>S169*H169</f>
        <v>0.0016999999999999999</v>
      </c>
      <c r="AR169" s="232" t="s">
        <v>192</v>
      </c>
      <c r="AT169" s="232" t="s">
        <v>138</v>
      </c>
      <c r="AU169" s="232" t="s">
        <v>144</v>
      </c>
      <c r="AY169" s="15" t="s">
        <v>135</v>
      </c>
      <c r="BE169" s="233">
        <f>IF(N169="základná",J169,0)</f>
        <v>0</v>
      </c>
      <c r="BF169" s="233">
        <f>IF(N169="znížená",J169,0)</f>
        <v>0</v>
      </c>
      <c r="BG169" s="233">
        <f>IF(N169="zákl. prenesená",J169,0)</f>
        <v>0</v>
      </c>
      <c r="BH169" s="233">
        <f>IF(N169="zníž. prenesená",J169,0)</f>
        <v>0</v>
      </c>
      <c r="BI169" s="233">
        <f>IF(N169="nulová",J169,0)</f>
        <v>0</v>
      </c>
      <c r="BJ169" s="15" t="s">
        <v>144</v>
      </c>
      <c r="BK169" s="234">
        <f>ROUND(I169*H169,3)</f>
        <v>0</v>
      </c>
      <c r="BL169" s="15" t="s">
        <v>192</v>
      </c>
      <c r="BM169" s="232" t="s">
        <v>211</v>
      </c>
    </row>
    <row r="170" s="1" customFormat="1" ht="24" customHeight="1">
      <c r="B170" s="36"/>
      <c r="C170" s="222" t="s">
        <v>7</v>
      </c>
      <c r="D170" s="222" t="s">
        <v>138</v>
      </c>
      <c r="E170" s="223" t="s">
        <v>212</v>
      </c>
      <c r="F170" s="224" t="s">
        <v>213</v>
      </c>
      <c r="G170" s="225" t="s">
        <v>181</v>
      </c>
      <c r="H170" s="226">
        <v>1</v>
      </c>
      <c r="I170" s="227"/>
      <c r="J170" s="226">
        <f>ROUND(I170*H170,3)</f>
        <v>0</v>
      </c>
      <c r="K170" s="224" t="s">
        <v>142</v>
      </c>
      <c r="L170" s="41"/>
      <c r="M170" s="228" t="s">
        <v>1</v>
      </c>
      <c r="N170" s="229" t="s">
        <v>41</v>
      </c>
      <c r="O170" s="84"/>
      <c r="P170" s="230">
        <f>O170*H170</f>
        <v>0</v>
      </c>
      <c r="Q170" s="230">
        <v>0</v>
      </c>
      <c r="R170" s="230">
        <f>Q170*H170</f>
        <v>0</v>
      </c>
      <c r="S170" s="230">
        <v>0.001</v>
      </c>
      <c r="T170" s="231">
        <f>S170*H170</f>
        <v>0.001</v>
      </c>
      <c r="AR170" s="232" t="s">
        <v>192</v>
      </c>
      <c r="AT170" s="232" t="s">
        <v>138</v>
      </c>
      <c r="AU170" s="232" t="s">
        <v>144</v>
      </c>
      <c r="AY170" s="15" t="s">
        <v>135</v>
      </c>
      <c r="BE170" s="233">
        <f>IF(N170="základná",J170,0)</f>
        <v>0</v>
      </c>
      <c r="BF170" s="233">
        <f>IF(N170="znížená",J170,0)</f>
        <v>0</v>
      </c>
      <c r="BG170" s="233">
        <f>IF(N170="zákl. prenesená",J170,0)</f>
        <v>0</v>
      </c>
      <c r="BH170" s="233">
        <f>IF(N170="zníž. prenesená",J170,0)</f>
        <v>0</v>
      </c>
      <c r="BI170" s="233">
        <f>IF(N170="nulová",J170,0)</f>
        <v>0</v>
      </c>
      <c r="BJ170" s="15" t="s">
        <v>144</v>
      </c>
      <c r="BK170" s="234">
        <f>ROUND(I170*H170,3)</f>
        <v>0</v>
      </c>
      <c r="BL170" s="15" t="s">
        <v>192</v>
      </c>
      <c r="BM170" s="232" t="s">
        <v>809</v>
      </c>
    </row>
    <row r="171" s="1" customFormat="1" ht="24" customHeight="1">
      <c r="B171" s="36"/>
      <c r="C171" s="222" t="s">
        <v>232</v>
      </c>
      <c r="D171" s="222" t="s">
        <v>138</v>
      </c>
      <c r="E171" s="223" t="s">
        <v>810</v>
      </c>
      <c r="F171" s="224" t="s">
        <v>811</v>
      </c>
      <c r="G171" s="225" t="s">
        <v>141</v>
      </c>
      <c r="H171" s="226">
        <v>11.509</v>
      </c>
      <c r="I171" s="227"/>
      <c r="J171" s="226">
        <f>ROUND(I171*H171,3)</f>
        <v>0</v>
      </c>
      <c r="K171" s="224" t="s">
        <v>142</v>
      </c>
      <c r="L171" s="41"/>
      <c r="M171" s="228" t="s">
        <v>1</v>
      </c>
      <c r="N171" s="229" t="s">
        <v>41</v>
      </c>
      <c r="O171" s="84"/>
      <c r="P171" s="230">
        <f>O171*H171</f>
        <v>0</v>
      </c>
      <c r="Q171" s="230">
        <v>0</v>
      </c>
      <c r="R171" s="230">
        <f>Q171*H171</f>
        <v>0</v>
      </c>
      <c r="S171" s="230">
        <v>0.19600000000000001</v>
      </c>
      <c r="T171" s="231">
        <f>S171*H171</f>
        <v>2.2557640000000001</v>
      </c>
      <c r="AR171" s="232" t="s">
        <v>143</v>
      </c>
      <c r="AT171" s="232" t="s">
        <v>138</v>
      </c>
      <c r="AU171" s="232" t="s">
        <v>144</v>
      </c>
      <c r="AY171" s="15" t="s">
        <v>135</v>
      </c>
      <c r="BE171" s="233">
        <f>IF(N171="základná",J171,0)</f>
        <v>0</v>
      </c>
      <c r="BF171" s="233">
        <f>IF(N171="znížená",J171,0)</f>
        <v>0</v>
      </c>
      <c r="BG171" s="233">
        <f>IF(N171="zákl. prenesená",J171,0)</f>
        <v>0</v>
      </c>
      <c r="BH171" s="233">
        <f>IF(N171="zníž. prenesená",J171,0)</f>
        <v>0</v>
      </c>
      <c r="BI171" s="233">
        <f>IF(N171="nulová",J171,0)</f>
        <v>0</v>
      </c>
      <c r="BJ171" s="15" t="s">
        <v>144</v>
      </c>
      <c r="BK171" s="234">
        <f>ROUND(I171*H171,3)</f>
        <v>0</v>
      </c>
      <c r="BL171" s="15" t="s">
        <v>143</v>
      </c>
      <c r="BM171" s="232" t="s">
        <v>812</v>
      </c>
    </row>
    <row r="172" s="12" customFormat="1">
      <c r="B172" s="235"/>
      <c r="C172" s="236"/>
      <c r="D172" s="237" t="s">
        <v>146</v>
      </c>
      <c r="E172" s="238" t="s">
        <v>1</v>
      </c>
      <c r="F172" s="239" t="s">
        <v>1010</v>
      </c>
      <c r="G172" s="236"/>
      <c r="H172" s="240">
        <v>11.509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146</v>
      </c>
      <c r="AU172" s="246" t="s">
        <v>144</v>
      </c>
      <c r="AV172" s="12" t="s">
        <v>144</v>
      </c>
      <c r="AW172" s="12" t="s">
        <v>30</v>
      </c>
      <c r="AX172" s="12" t="s">
        <v>83</v>
      </c>
      <c r="AY172" s="246" t="s">
        <v>135</v>
      </c>
    </row>
    <row r="173" s="1" customFormat="1" ht="36" customHeight="1">
      <c r="B173" s="36"/>
      <c r="C173" s="222" t="s">
        <v>237</v>
      </c>
      <c r="D173" s="222" t="s">
        <v>138</v>
      </c>
      <c r="E173" s="223" t="s">
        <v>224</v>
      </c>
      <c r="F173" s="224" t="s">
        <v>814</v>
      </c>
      <c r="G173" s="225" t="s">
        <v>226</v>
      </c>
      <c r="H173" s="226">
        <v>0.59499999999999997</v>
      </c>
      <c r="I173" s="227"/>
      <c r="J173" s="226">
        <f>ROUND(I173*H173,3)</f>
        <v>0</v>
      </c>
      <c r="K173" s="224" t="s">
        <v>142</v>
      </c>
      <c r="L173" s="41"/>
      <c r="M173" s="228" t="s">
        <v>1</v>
      </c>
      <c r="N173" s="229" t="s">
        <v>41</v>
      </c>
      <c r="O173" s="84"/>
      <c r="P173" s="230">
        <f>O173*H173</f>
        <v>0</v>
      </c>
      <c r="Q173" s="230">
        <v>0</v>
      </c>
      <c r="R173" s="230">
        <f>Q173*H173</f>
        <v>0</v>
      </c>
      <c r="S173" s="230">
        <v>2.2000000000000002</v>
      </c>
      <c r="T173" s="231">
        <f>S173*H173</f>
        <v>1.3089999999999999</v>
      </c>
      <c r="AR173" s="232" t="s">
        <v>143</v>
      </c>
      <c r="AT173" s="232" t="s">
        <v>138</v>
      </c>
      <c r="AU173" s="232" t="s">
        <v>144</v>
      </c>
      <c r="AY173" s="15" t="s">
        <v>135</v>
      </c>
      <c r="BE173" s="233">
        <f>IF(N173="základná",J173,0)</f>
        <v>0</v>
      </c>
      <c r="BF173" s="233">
        <f>IF(N173="znížená",J173,0)</f>
        <v>0</v>
      </c>
      <c r="BG173" s="233">
        <f>IF(N173="zákl. prenesená",J173,0)</f>
        <v>0</v>
      </c>
      <c r="BH173" s="233">
        <f>IF(N173="zníž. prenesená",J173,0)</f>
        <v>0</v>
      </c>
      <c r="BI173" s="233">
        <f>IF(N173="nulová",J173,0)</f>
        <v>0</v>
      </c>
      <c r="BJ173" s="15" t="s">
        <v>144</v>
      </c>
      <c r="BK173" s="234">
        <f>ROUND(I173*H173,3)</f>
        <v>0</v>
      </c>
      <c r="BL173" s="15" t="s">
        <v>143</v>
      </c>
      <c r="BM173" s="232" t="s">
        <v>227</v>
      </c>
    </row>
    <row r="174" s="12" customFormat="1">
      <c r="B174" s="235"/>
      <c r="C174" s="236"/>
      <c r="D174" s="237" t="s">
        <v>146</v>
      </c>
      <c r="E174" s="238" t="s">
        <v>1</v>
      </c>
      <c r="F174" s="239" t="s">
        <v>1011</v>
      </c>
      <c r="G174" s="236"/>
      <c r="H174" s="240">
        <v>0.59499999999999997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146</v>
      </c>
      <c r="AU174" s="246" t="s">
        <v>144</v>
      </c>
      <c r="AV174" s="12" t="s">
        <v>144</v>
      </c>
      <c r="AW174" s="12" t="s">
        <v>30</v>
      </c>
      <c r="AX174" s="12" t="s">
        <v>83</v>
      </c>
      <c r="AY174" s="246" t="s">
        <v>135</v>
      </c>
    </row>
    <row r="175" s="1" customFormat="1" ht="24" customHeight="1">
      <c r="B175" s="36"/>
      <c r="C175" s="222" t="s">
        <v>242</v>
      </c>
      <c r="D175" s="222" t="s">
        <v>138</v>
      </c>
      <c r="E175" s="223" t="s">
        <v>229</v>
      </c>
      <c r="F175" s="224" t="s">
        <v>230</v>
      </c>
      <c r="G175" s="225" t="s">
        <v>181</v>
      </c>
      <c r="H175" s="226">
        <v>1</v>
      </c>
      <c r="I175" s="227"/>
      <c r="J175" s="226">
        <f>ROUND(I175*H175,3)</f>
        <v>0</v>
      </c>
      <c r="K175" s="224" t="s">
        <v>142</v>
      </c>
      <c r="L175" s="41"/>
      <c r="M175" s="228" t="s">
        <v>1</v>
      </c>
      <c r="N175" s="229" t="s">
        <v>41</v>
      </c>
      <c r="O175" s="84"/>
      <c r="P175" s="230">
        <f>O175*H175</f>
        <v>0</v>
      </c>
      <c r="Q175" s="230">
        <v>0</v>
      </c>
      <c r="R175" s="230">
        <f>Q175*H175</f>
        <v>0</v>
      </c>
      <c r="S175" s="230">
        <v>0.024</v>
      </c>
      <c r="T175" s="231">
        <f>S175*H175</f>
        <v>0.024</v>
      </c>
      <c r="AR175" s="232" t="s">
        <v>143</v>
      </c>
      <c r="AT175" s="232" t="s">
        <v>138</v>
      </c>
      <c r="AU175" s="232" t="s">
        <v>144</v>
      </c>
      <c r="AY175" s="15" t="s">
        <v>135</v>
      </c>
      <c r="BE175" s="233">
        <f>IF(N175="základná",J175,0)</f>
        <v>0</v>
      </c>
      <c r="BF175" s="233">
        <f>IF(N175="znížená",J175,0)</f>
        <v>0</v>
      </c>
      <c r="BG175" s="233">
        <f>IF(N175="zákl. prenesená",J175,0)</f>
        <v>0</v>
      </c>
      <c r="BH175" s="233">
        <f>IF(N175="zníž. prenesená",J175,0)</f>
        <v>0</v>
      </c>
      <c r="BI175" s="233">
        <f>IF(N175="nulová",J175,0)</f>
        <v>0</v>
      </c>
      <c r="BJ175" s="15" t="s">
        <v>144</v>
      </c>
      <c r="BK175" s="234">
        <f>ROUND(I175*H175,3)</f>
        <v>0</v>
      </c>
      <c r="BL175" s="15" t="s">
        <v>143</v>
      </c>
      <c r="BM175" s="232" t="s">
        <v>816</v>
      </c>
    </row>
    <row r="176" s="1" customFormat="1" ht="24" customHeight="1">
      <c r="B176" s="36"/>
      <c r="C176" s="222" t="s">
        <v>246</v>
      </c>
      <c r="D176" s="222" t="s">
        <v>138</v>
      </c>
      <c r="E176" s="223" t="s">
        <v>238</v>
      </c>
      <c r="F176" s="224" t="s">
        <v>239</v>
      </c>
      <c r="G176" s="225" t="s">
        <v>141</v>
      </c>
      <c r="H176" s="226">
        <v>3.54</v>
      </c>
      <c r="I176" s="227"/>
      <c r="J176" s="226">
        <f>ROUND(I176*H176,3)</f>
        <v>0</v>
      </c>
      <c r="K176" s="224" t="s">
        <v>142</v>
      </c>
      <c r="L176" s="41"/>
      <c r="M176" s="228" t="s">
        <v>1</v>
      </c>
      <c r="N176" s="229" t="s">
        <v>41</v>
      </c>
      <c r="O176" s="84"/>
      <c r="P176" s="230">
        <f>O176*H176</f>
        <v>0</v>
      </c>
      <c r="Q176" s="230">
        <v>0</v>
      </c>
      <c r="R176" s="230">
        <f>Q176*H176</f>
        <v>0</v>
      </c>
      <c r="S176" s="230">
        <v>0.27000000000000002</v>
      </c>
      <c r="T176" s="231">
        <f>S176*H176</f>
        <v>0.95580000000000009</v>
      </c>
      <c r="AR176" s="232" t="s">
        <v>143</v>
      </c>
      <c r="AT176" s="232" t="s">
        <v>138</v>
      </c>
      <c r="AU176" s="232" t="s">
        <v>144</v>
      </c>
      <c r="AY176" s="15" t="s">
        <v>135</v>
      </c>
      <c r="BE176" s="233">
        <f>IF(N176="základná",J176,0)</f>
        <v>0</v>
      </c>
      <c r="BF176" s="233">
        <f>IF(N176="znížená",J176,0)</f>
        <v>0</v>
      </c>
      <c r="BG176" s="233">
        <f>IF(N176="zákl. prenesená",J176,0)</f>
        <v>0</v>
      </c>
      <c r="BH176" s="233">
        <f>IF(N176="zníž. prenesená",J176,0)</f>
        <v>0</v>
      </c>
      <c r="BI176" s="233">
        <f>IF(N176="nulová",J176,0)</f>
        <v>0</v>
      </c>
      <c r="BJ176" s="15" t="s">
        <v>144</v>
      </c>
      <c r="BK176" s="234">
        <f>ROUND(I176*H176,3)</f>
        <v>0</v>
      </c>
      <c r="BL176" s="15" t="s">
        <v>143</v>
      </c>
      <c r="BM176" s="232" t="s">
        <v>240</v>
      </c>
    </row>
    <row r="177" s="12" customFormat="1">
      <c r="B177" s="235"/>
      <c r="C177" s="236"/>
      <c r="D177" s="237" t="s">
        <v>146</v>
      </c>
      <c r="E177" s="238" t="s">
        <v>1</v>
      </c>
      <c r="F177" s="239" t="s">
        <v>241</v>
      </c>
      <c r="G177" s="236"/>
      <c r="H177" s="240">
        <v>3.54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146</v>
      </c>
      <c r="AU177" s="246" t="s">
        <v>144</v>
      </c>
      <c r="AV177" s="12" t="s">
        <v>144</v>
      </c>
      <c r="AW177" s="12" t="s">
        <v>30</v>
      </c>
      <c r="AX177" s="12" t="s">
        <v>83</v>
      </c>
      <c r="AY177" s="246" t="s">
        <v>135</v>
      </c>
    </row>
    <row r="178" s="1" customFormat="1" ht="24" customHeight="1">
      <c r="B178" s="36"/>
      <c r="C178" s="222" t="s">
        <v>251</v>
      </c>
      <c r="D178" s="222" t="s">
        <v>138</v>
      </c>
      <c r="E178" s="223" t="s">
        <v>822</v>
      </c>
      <c r="F178" s="224" t="s">
        <v>823</v>
      </c>
      <c r="G178" s="225" t="s">
        <v>824</v>
      </c>
      <c r="H178" s="226">
        <v>55</v>
      </c>
      <c r="I178" s="227"/>
      <c r="J178" s="226">
        <f>ROUND(I178*H178,3)</f>
        <v>0</v>
      </c>
      <c r="K178" s="224" t="s">
        <v>142</v>
      </c>
      <c r="L178" s="41"/>
      <c r="M178" s="228" t="s">
        <v>1</v>
      </c>
      <c r="N178" s="229" t="s">
        <v>41</v>
      </c>
      <c r="O178" s="84"/>
      <c r="P178" s="230">
        <f>O178*H178</f>
        <v>0</v>
      </c>
      <c r="Q178" s="230">
        <v>1.0000000000000001E-05</v>
      </c>
      <c r="R178" s="230">
        <f>Q178*H178</f>
        <v>0.00055000000000000003</v>
      </c>
      <c r="S178" s="230">
        <v>0.00018000000000000001</v>
      </c>
      <c r="T178" s="231">
        <f>S178*H178</f>
        <v>0.0099000000000000008</v>
      </c>
      <c r="AR178" s="232" t="s">
        <v>143</v>
      </c>
      <c r="AT178" s="232" t="s">
        <v>138</v>
      </c>
      <c r="AU178" s="232" t="s">
        <v>144</v>
      </c>
      <c r="AY178" s="15" t="s">
        <v>135</v>
      </c>
      <c r="BE178" s="233">
        <f>IF(N178="základná",J178,0)</f>
        <v>0</v>
      </c>
      <c r="BF178" s="233">
        <f>IF(N178="znížená",J178,0)</f>
        <v>0</v>
      </c>
      <c r="BG178" s="233">
        <f>IF(N178="zákl. prenesená",J178,0)</f>
        <v>0</v>
      </c>
      <c r="BH178" s="233">
        <f>IF(N178="zníž. prenesená",J178,0)</f>
        <v>0</v>
      </c>
      <c r="BI178" s="233">
        <f>IF(N178="nulová",J178,0)</f>
        <v>0</v>
      </c>
      <c r="BJ178" s="15" t="s">
        <v>144</v>
      </c>
      <c r="BK178" s="234">
        <f>ROUND(I178*H178,3)</f>
        <v>0</v>
      </c>
      <c r="BL178" s="15" t="s">
        <v>143</v>
      </c>
      <c r="BM178" s="232" t="s">
        <v>1012</v>
      </c>
    </row>
    <row r="179" s="12" customFormat="1">
      <c r="B179" s="235"/>
      <c r="C179" s="236"/>
      <c r="D179" s="237" t="s">
        <v>146</v>
      </c>
      <c r="E179" s="238" t="s">
        <v>1</v>
      </c>
      <c r="F179" s="239" t="s">
        <v>1013</v>
      </c>
      <c r="G179" s="236"/>
      <c r="H179" s="240">
        <v>55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146</v>
      </c>
      <c r="AU179" s="246" t="s">
        <v>144</v>
      </c>
      <c r="AV179" s="12" t="s">
        <v>144</v>
      </c>
      <c r="AW179" s="12" t="s">
        <v>30</v>
      </c>
      <c r="AX179" s="12" t="s">
        <v>83</v>
      </c>
      <c r="AY179" s="246" t="s">
        <v>135</v>
      </c>
    </row>
    <row r="180" s="1" customFormat="1" ht="36" customHeight="1">
      <c r="B180" s="36"/>
      <c r="C180" s="222" t="s">
        <v>256</v>
      </c>
      <c r="D180" s="222" t="s">
        <v>138</v>
      </c>
      <c r="E180" s="223" t="s">
        <v>243</v>
      </c>
      <c r="F180" s="224" t="s">
        <v>244</v>
      </c>
      <c r="G180" s="225" t="s">
        <v>181</v>
      </c>
      <c r="H180" s="226">
        <v>1</v>
      </c>
      <c r="I180" s="227"/>
      <c r="J180" s="226">
        <f>ROUND(I180*H180,3)</f>
        <v>0</v>
      </c>
      <c r="K180" s="224" t="s">
        <v>1</v>
      </c>
      <c r="L180" s="41"/>
      <c r="M180" s="228" t="s">
        <v>1</v>
      </c>
      <c r="N180" s="229" t="s">
        <v>41</v>
      </c>
      <c r="O180" s="84"/>
      <c r="P180" s="230">
        <f>O180*H180</f>
        <v>0</v>
      </c>
      <c r="Q180" s="230">
        <v>0</v>
      </c>
      <c r="R180" s="230">
        <f>Q180*H180</f>
        <v>0</v>
      </c>
      <c r="S180" s="230">
        <v>0.029999999999999999</v>
      </c>
      <c r="T180" s="231">
        <f>S180*H180</f>
        <v>0.029999999999999999</v>
      </c>
      <c r="AR180" s="232" t="s">
        <v>143</v>
      </c>
      <c r="AT180" s="232" t="s">
        <v>138</v>
      </c>
      <c r="AU180" s="232" t="s">
        <v>144</v>
      </c>
      <c r="AY180" s="15" t="s">
        <v>135</v>
      </c>
      <c r="BE180" s="233">
        <f>IF(N180="základná",J180,0)</f>
        <v>0</v>
      </c>
      <c r="BF180" s="233">
        <f>IF(N180="znížená",J180,0)</f>
        <v>0</v>
      </c>
      <c r="BG180" s="233">
        <f>IF(N180="zákl. prenesená",J180,0)</f>
        <v>0</v>
      </c>
      <c r="BH180" s="233">
        <f>IF(N180="zníž. prenesená",J180,0)</f>
        <v>0</v>
      </c>
      <c r="BI180" s="233">
        <f>IF(N180="nulová",J180,0)</f>
        <v>0</v>
      </c>
      <c r="BJ180" s="15" t="s">
        <v>144</v>
      </c>
      <c r="BK180" s="234">
        <f>ROUND(I180*H180,3)</f>
        <v>0</v>
      </c>
      <c r="BL180" s="15" t="s">
        <v>143</v>
      </c>
      <c r="BM180" s="232" t="s">
        <v>245</v>
      </c>
    </row>
    <row r="181" s="1" customFormat="1" ht="36" customHeight="1">
      <c r="B181" s="36"/>
      <c r="C181" s="222" t="s">
        <v>261</v>
      </c>
      <c r="D181" s="222" t="s">
        <v>138</v>
      </c>
      <c r="E181" s="223" t="s">
        <v>252</v>
      </c>
      <c r="F181" s="224" t="s">
        <v>253</v>
      </c>
      <c r="G181" s="225" t="s">
        <v>141</v>
      </c>
      <c r="H181" s="226">
        <v>24.356999999999999</v>
      </c>
      <c r="I181" s="227"/>
      <c r="J181" s="226">
        <f>ROUND(I181*H181,3)</f>
        <v>0</v>
      </c>
      <c r="K181" s="224" t="s">
        <v>142</v>
      </c>
      <c r="L181" s="41"/>
      <c r="M181" s="228" t="s">
        <v>1</v>
      </c>
      <c r="N181" s="229" t="s">
        <v>41</v>
      </c>
      <c r="O181" s="84"/>
      <c r="P181" s="230">
        <f>O181*H181</f>
        <v>0</v>
      </c>
      <c r="Q181" s="230">
        <v>0</v>
      </c>
      <c r="R181" s="230">
        <f>Q181*H181</f>
        <v>0</v>
      </c>
      <c r="S181" s="230">
        <v>0.068000000000000005</v>
      </c>
      <c r="T181" s="231">
        <f>S181*H181</f>
        <v>1.6562760000000001</v>
      </c>
      <c r="AR181" s="232" t="s">
        <v>143</v>
      </c>
      <c r="AT181" s="232" t="s">
        <v>138</v>
      </c>
      <c r="AU181" s="232" t="s">
        <v>144</v>
      </c>
      <c r="AY181" s="15" t="s">
        <v>135</v>
      </c>
      <c r="BE181" s="233">
        <f>IF(N181="základná",J181,0)</f>
        <v>0</v>
      </c>
      <c r="BF181" s="233">
        <f>IF(N181="znížená",J181,0)</f>
        <v>0</v>
      </c>
      <c r="BG181" s="233">
        <f>IF(N181="zákl. prenesená",J181,0)</f>
        <v>0</v>
      </c>
      <c r="BH181" s="233">
        <f>IF(N181="zníž. prenesená",J181,0)</f>
        <v>0</v>
      </c>
      <c r="BI181" s="233">
        <f>IF(N181="nulová",J181,0)</f>
        <v>0</v>
      </c>
      <c r="BJ181" s="15" t="s">
        <v>144</v>
      </c>
      <c r="BK181" s="234">
        <f>ROUND(I181*H181,3)</f>
        <v>0</v>
      </c>
      <c r="BL181" s="15" t="s">
        <v>143</v>
      </c>
      <c r="BM181" s="232" t="s">
        <v>254</v>
      </c>
    </row>
    <row r="182" s="12" customFormat="1">
      <c r="B182" s="235"/>
      <c r="C182" s="236"/>
      <c r="D182" s="237" t="s">
        <v>146</v>
      </c>
      <c r="E182" s="238" t="s">
        <v>1</v>
      </c>
      <c r="F182" s="239" t="s">
        <v>1014</v>
      </c>
      <c r="G182" s="236"/>
      <c r="H182" s="240">
        <v>24.356999999999999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146</v>
      </c>
      <c r="AU182" s="246" t="s">
        <v>144</v>
      </c>
      <c r="AV182" s="12" t="s">
        <v>144</v>
      </c>
      <c r="AW182" s="12" t="s">
        <v>30</v>
      </c>
      <c r="AX182" s="12" t="s">
        <v>83</v>
      </c>
      <c r="AY182" s="246" t="s">
        <v>135</v>
      </c>
    </row>
    <row r="183" s="1" customFormat="1" ht="24" customHeight="1">
      <c r="B183" s="36"/>
      <c r="C183" s="222" t="s">
        <v>265</v>
      </c>
      <c r="D183" s="222" t="s">
        <v>138</v>
      </c>
      <c r="E183" s="223" t="s">
        <v>257</v>
      </c>
      <c r="F183" s="224" t="s">
        <v>258</v>
      </c>
      <c r="G183" s="225" t="s">
        <v>259</v>
      </c>
      <c r="H183" s="226">
        <v>6.452</v>
      </c>
      <c r="I183" s="227"/>
      <c r="J183" s="226">
        <f>ROUND(I183*H183,3)</f>
        <v>0</v>
      </c>
      <c r="K183" s="224" t="s">
        <v>142</v>
      </c>
      <c r="L183" s="41"/>
      <c r="M183" s="228" t="s">
        <v>1</v>
      </c>
      <c r="N183" s="229" t="s">
        <v>41</v>
      </c>
      <c r="O183" s="84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32" t="s">
        <v>143</v>
      </c>
      <c r="AT183" s="232" t="s">
        <v>138</v>
      </c>
      <c r="AU183" s="232" t="s">
        <v>144</v>
      </c>
      <c r="AY183" s="15" t="s">
        <v>135</v>
      </c>
      <c r="BE183" s="233">
        <f>IF(N183="základná",J183,0)</f>
        <v>0</v>
      </c>
      <c r="BF183" s="233">
        <f>IF(N183="znížená",J183,0)</f>
        <v>0</v>
      </c>
      <c r="BG183" s="233">
        <f>IF(N183="zákl. prenesená",J183,0)</f>
        <v>0</v>
      </c>
      <c r="BH183" s="233">
        <f>IF(N183="zníž. prenesená",J183,0)</f>
        <v>0</v>
      </c>
      <c r="BI183" s="233">
        <f>IF(N183="nulová",J183,0)</f>
        <v>0</v>
      </c>
      <c r="BJ183" s="15" t="s">
        <v>144</v>
      </c>
      <c r="BK183" s="234">
        <f>ROUND(I183*H183,3)</f>
        <v>0</v>
      </c>
      <c r="BL183" s="15" t="s">
        <v>143</v>
      </c>
      <c r="BM183" s="232" t="s">
        <v>260</v>
      </c>
    </row>
    <row r="184" s="1" customFormat="1" ht="24" customHeight="1">
      <c r="B184" s="36"/>
      <c r="C184" s="222" t="s">
        <v>269</v>
      </c>
      <c r="D184" s="222" t="s">
        <v>138</v>
      </c>
      <c r="E184" s="223" t="s">
        <v>262</v>
      </c>
      <c r="F184" s="224" t="s">
        <v>263</v>
      </c>
      <c r="G184" s="225" t="s">
        <v>259</v>
      </c>
      <c r="H184" s="226">
        <v>6.452</v>
      </c>
      <c r="I184" s="227"/>
      <c r="J184" s="226">
        <f>ROUND(I184*H184,3)</f>
        <v>0</v>
      </c>
      <c r="K184" s="224" t="s">
        <v>142</v>
      </c>
      <c r="L184" s="41"/>
      <c r="M184" s="228" t="s">
        <v>1</v>
      </c>
      <c r="N184" s="229" t="s">
        <v>41</v>
      </c>
      <c r="O184" s="84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32" t="s">
        <v>143</v>
      </c>
      <c r="AT184" s="232" t="s">
        <v>138</v>
      </c>
      <c r="AU184" s="232" t="s">
        <v>144</v>
      </c>
      <c r="AY184" s="15" t="s">
        <v>135</v>
      </c>
      <c r="BE184" s="233">
        <f>IF(N184="základná",J184,0)</f>
        <v>0</v>
      </c>
      <c r="BF184" s="233">
        <f>IF(N184="znížená",J184,0)</f>
        <v>0</v>
      </c>
      <c r="BG184" s="233">
        <f>IF(N184="zákl. prenesená",J184,0)</f>
        <v>0</v>
      </c>
      <c r="BH184" s="233">
        <f>IF(N184="zníž. prenesená",J184,0)</f>
        <v>0</v>
      </c>
      <c r="BI184" s="233">
        <f>IF(N184="nulová",J184,0)</f>
        <v>0</v>
      </c>
      <c r="BJ184" s="15" t="s">
        <v>144</v>
      </c>
      <c r="BK184" s="234">
        <f>ROUND(I184*H184,3)</f>
        <v>0</v>
      </c>
      <c r="BL184" s="15" t="s">
        <v>143</v>
      </c>
      <c r="BM184" s="232" t="s">
        <v>264</v>
      </c>
    </row>
    <row r="185" s="1" customFormat="1" ht="16.5" customHeight="1">
      <c r="B185" s="36"/>
      <c r="C185" s="222" t="s">
        <v>273</v>
      </c>
      <c r="D185" s="222" t="s">
        <v>138</v>
      </c>
      <c r="E185" s="223" t="s">
        <v>266</v>
      </c>
      <c r="F185" s="224" t="s">
        <v>267</v>
      </c>
      <c r="G185" s="225" t="s">
        <v>259</v>
      </c>
      <c r="H185" s="226">
        <v>6.452</v>
      </c>
      <c r="I185" s="227"/>
      <c r="J185" s="226">
        <f>ROUND(I185*H185,3)</f>
        <v>0</v>
      </c>
      <c r="K185" s="224" t="s">
        <v>142</v>
      </c>
      <c r="L185" s="41"/>
      <c r="M185" s="228" t="s">
        <v>1</v>
      </c>
      <c r="N185" s="229" t="s">
        <v>41</v>
      </c>
      <c r="O185" s="84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32" t="s">
        <v>143</v>
      </c>
      <c r="AT185" s="232" t="s">
        <v>138</v>
      </c>
      <c r="AU185" s="232" t="s">
        <v>144</v>
      </c>
      <c r="AY185" s="15" t="s">
        <v>135</v>
      </c>
      <c r="BE185" s="233">
        <f>IF(N185="základná",J185,0)</f>
        <v>0</v>
      </c>
      <c r="BF185" s="233">
        <f>IF(N185="znížená",J185,0)</f>
        <v>0</v>
      </c>
      <c r="BG185" s="233">
        <f>IF(N185="zákl. prenesená",J185,0)</f>
        <v>0</v>
      </c>
      <c r="BH185" s="233">
        <f>IF(N185="zníž. prenesená",J185,0)</f>
        <v>0</v>
      </c>
      <c r="BI185" s="233">
        <f>IF(N185="nulová",J185,0)</f>
        <v>0</v>
      </c>
      <c r="BJ185" s="15" t="s">
        <v>144</v>
      </c>
      <c r="BK185" s="234">
        <f>ROUND(I185*H185,3)</f>
        <v>0</v>
      </c>
      <c r="BL185" s="15" t="s">
        <v>143</v>
      </c>
      <c r="BM185" s="232" t="s">
        <v>268</v>
      </c>
    </row>
    <row r="186" s="1" customFormat="1" ht="24" customHeight="1">
      <c r="B186" s="36"/>
      <c r="C186" s="222" t="s">
        <v>277</v>
      </c>
      <c r="D186" s="222" t="s">
        <v>138</v>
      </c>
      <c r="E186" s="223" t="s">
        <v>270</v>
      </c>
      <c r="F186" s="224" t="s">
        <v>271</v>
      </c>
      <c r="G186" s="225" t="s">
        <v>259</v>
      </c>
      <c r="H186" s="226">
        <v>6.452</v>
      </c>
      <c r="I186" s="227"/>
      <c r="J186" s="226">
        <f>ROUND(I186*H186,3)</f>
        <v>0</v>
      </c>
      <c r="K186" s="224" t="s">
        <v>142</v>
      </c>
      <c r="L186" s="41"/>
      <c r="M186" s="228" t="s">
        <v>1</v>
      </c>
      <c r="N186" s="229" t="s">
        <v>41</v>
      </c>
      <c r="O186" s="84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32" t="s">
        <v>143</v>
      </c>
      <c r="AT186" s="232" t="s">
        <v>138</v>
      </c>
      <c r="AU186" s="232" t="s">
        <v>144</v>
      </c>
      <c r="AY186" s="15" t="s">
        <v>135</v>
      </c>
      <c r="BE186" s="233">
        <f>IF(N186="základná",J186,0)</f>
        <v>0</v>
      </c>
      <c r="BF186" s="233">
        <f>IF(N186="znížená",J186,0)</f>
        <v>0</v>
      </c>
      <c r="BG186" s="233">
        <f>IF(N186="zákl. prenesená",J186,0)</f>
        <v>0</v>
      </c>
      <c r="BH186" s="233">
        <f>IF(N186="zníž. prenesená",J186,0)</f>
        <v>0</v>
      </c>
      <c r="BI186" s="233">
        <f>IF(N186="nulová",J186,0)</f>
        <v>0</v>
      </c>
      <c r="BJ186" s="15" t="s">
        <v>144</v>
      </c>
      <c r="BK186" s="234">
        <f>ROUND(I186*H186,3)</f>
        <v>0</v>
      </c>
      <c r="BL186" s="15" t="s">
        <v>143</v>
      </c>
      <c r="BM186" s="232" t="s">
        <v>272</v>
      </c>
    </row>
    <row r="187" s="1" customFormat="1" ht="24" customHeight="1">
      <c r="B187" s="36"/>
      <c r="C187" s="222" t="s">
        <v>283</v>
      </c>
      <c r="D187" s="222" t="s">
        <v>138</v>
      </c>
      <c r="E187" s="223" t="s">
        <v>274</v>
      </c>
      <c r="F187" s="224" t="s">
        <v>275</v>
      </c>
      <c r="G187" s="225" t="s">
        <v>259</v>
      </c>
      <c r="H187" s="226">
        <v>6.452</v>
      </c>
      <c r="I187" s="227"/>
      <c r="J187" s="226">
        <f>ROUND(I187*H187,3)</f>
        <v>0</v>
      </c>
      <c r="K187" s="224" t="s">
        <v>142</v>
      </c>
      <c r="L187" s="41"/>
      <c r="M187" s="228" t="s">
        <v>1</v>
      </c>
      <c r="N187" s="229" t="s">
        <v>41</v>
      </c>
      <c r="O187" s="84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32" t="s">
        <v>143</v>
      </c>
      <c r="AT187" s="232" t="s">
        <v>138</v>
      </c>
      <c r="AU187" s="232" t="s">
        <v>144</v>
      </c>
      <c r="AY187" s="15" t="s">
        <v>135</v>
      </c>
      <c r="BE187" s="233">
        <f>IF(N187="základná",J187,0)</f>
        <v>0</v>
      </c>
      <c r="BF187" s="233">
        <f>IF(N187="znížená",J187,0)</f>
        <v>0</v>
      </c>
      <c r="BG187" s="233">
        <f>IF(N187="zákl. prenesená",J187,0)</f>
        <v>0</v>
      </c>
      <c r="BH187" s="233">
        <f>IF(N187="zníž. prenesená",J187,0)</f>
        <v>0</v>
      </c>
      <c r="BI187" s="233">
        <f>IF(N187="nulová",J187,0)</f>
        <v>0</v>
      </c>
      <c r="BJ187" s="15" t="s">
        <v>144</v>
      </c>
      <c r="BK187" s="234">
        <f>ROUND(I187*H187,3)</f>
        <v>0</v>
      </c>
      <c r="BL187" s="15" t="s">
        <v>143</v>
      </c>
      <c r="BM187" s="232" t="s">
        <v>276</v>
      </c>
    </row>
    <row r="188" s="1" customFormat="1" ht="16.5" customHeight="1">
      <c r="B188" s="36"/>
      <c r="C188" s="222" t="s">
        <v>291</v>
      </c>
      <c r="D188" s="222" t="s">
        <v>138</v>
      </c>
      <c r="E188" s="223" t="s">
        <v>278</v>
      </c>
      <c r="F188" s="224" t="s">
        <v>279</v>
      </c>
      <c r="G188" s="225" t="s">
        <v>259</v>
      </c>
      <c r="H188" s="226">
        <v>6.452</v>
      </c>
      <c r="I188" s="227"/>
      <c r="J188" s="226">
        <f>ROUND(I188*H188,3)</f>
        <v>0</v>
      </c>
      <c r="K188" s="224" t="s">
        <v>142</v>
      </c>
      <c r="L188" s="41"/>
      <c r="M188" s="228" t="s">
        <v>1</v>
      </c>
      <c r="N188" s="229" t="s">
        <v>41</v>
      </c>
      <c r="O188" s="84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2" t="s">
        <v>143</v>
      </c>
      <c r="AT188" s="232" t="s">
        <v>138</v>
      </c>
      <c r="AU188" s="232" t="s">
        <v>144</v>
      </c>
      <c r="AY188" s="15" t="s">
        <v>135</v>
      </c>
      <c r="BE188" s="233">
        <f>IF(N188="základná",J188,0)</f>
        <v>0</v>
      </c>
      <c r="BF188" s="233">
        <f>IF(N188="znížená",J188,0)</f>
        <v>0</v>
      </c>
      <c r="BG188" s="233">
        <f>IF(N188="zákl. prenesená",J188,0)</f>
        <v>0</v>
      </c>
      <c r="BH188" s="233">
        <f>IF(N188="zníž. prenesená",J188,0)</f>
        <v>0</v>
      </c>
      <c r="BI188" s="233">
        <f>IF(N188="nulová",J188,0)</f>
        <v>0</v>
      </c>
      <c r="BJ188" s="15" t="s">
        <v>144</v>
      </c>
      <c r="BK188" s="234">
        <f>ROUND(I188*H188,3)</f>
        <v>0</v>
      </c>
      <c r="BL188" s="15" t="s">
        <v>143</v>
      </c>
      <c r="BM188" s="232" t="s">
        <v>280</v>
      </c>
    </row>
    <row r="189" s="11" customFormat="1" ht="22.8" customHeight="1">
      <c r="B189" s="206"/>
      <c r="C189" s="207"/>
      <c r="D189" s="208" t="s">
        <v>74</v>
      </c>
      <c r="E189" s="220" t="s">
        <v>281</v>
      </c>
      <c r="F189" s="220" t="s">
        <v>282</v>
      </c>
      <c r="G189" s="207"/>
      <c r="H189" s="207"/>
      <c r="I189" s="210"/>
      <c r="J189" s="221">
        <f>BK189</f>
        <v>0</v>
      </c>
      <c r="K189" s="207"/>
      <c r="L189" s="212"/>
      <c r="M189" s="213"/>
      <c r="N189" s="214"/>
      <c r="O189" s="214"/>
      <c r="P189" s="215">
        <f>P190</f>
        <v>0</v>
      </c>
      <c r="Q189" s="214"/>
      <c r="R189" s="215">
        <f>R190</f>
        <v>0</v>
      </c>
      <c r="S189" s="214"/>
      <c r="T189" s="216">
        <f>T190</f>
        <v>0</v>
      </c>
      <c r="AR189" s="217" t="s">
        <v>83</v>
      </c>
      <c r="AT189" s="218" t="s">
        <v>74</v>
      </c>
      <c r="AU189" s="218" t="s">
        <v>83</v>
      </c>
      <c r="AY189" s="217" t="s">
        <v>135</v>
      </c>
      <c r="BK189" s="219">
        <f>BK190</f>
        <v>0</v>
      </c>
    </row>
    <row r="190" s="1" customFormat="1" ht="24" customHeight="1">
      <c r="B190" s="36"/>
      <c r="C190" s="222" t="s">
        <v>296</v>
      </c>
      <c r="D190" s="222" t="s">
        <v>138</v>
      </c>
      <c r="E190" s="223" t="s">
        <v>284</v>
      </c>
      <c r="F190" s="224" t="s">
        <v>285</v>
      </c>
      <c r="G190" s="225" t="s">
        <v>259</v>
      </c>
      <c r="H190" s="226">
        <v>2.7250000000000001</v>
      </c>
      <c r="I190" s="227"/>
      <c r="J190" s="226">
        <f>ROUND(I190*H190,3)</f>
        <v>0</v>
      </c>
      <c r="K190" s="224" t="s">
        <v>142</v>
      </c>
      <c r="L190" s="41"/>
      <c r="M190" s="228" t="s">
        <v>1</v>
      </c>
      <c r="N190" s="229" t="s">
        <v>41</v>
      </c>
      <c r="O190" s="84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32" t="s">
        <v>143</v>
      </c>
      <c r="AT190" s="232" t="s">
        <v>138</v>
      </c>
      <c r="AU190" s="232" t="s">
        <v>144</v>
      </c>
      <c r="AY190" s="15" t="s">
        <v>135</v>
      </c>
      <c r="BE190" s="233">
        <f>IF(N190="základná",J190,0)</f>
        <v>0</v>
      </c>
      <c r="BF190" s="233">
        <f>IF(N190="znížená",J190,0)</f>
        <v>0</v>
      </c>
      <c r="BG190" s="233">
        <f>IF(N190="zákl. prenesená",J190,0)</f>
        <v>0</v>
      </c>
      <c r="BH190" s="233">
        <f>IF(N190="zníž. prenesená",J190,0)</f>
        <v>0</v>
      </c>
      <c r="BI190" s="233">
        <f>IF(N190="nulová",J190,0)</f>
        <v>0</v>
      </c>
      <c r="BJ190" s="15" t="s">
        <v>144</v>
      </c>
      <c r="BK190" s="234">
        <f>ROUND(I190*H190,3)</f>
        <v>0</v>
      </c>
      <c r="BL190" s="15" t="s">
        <v>143</v>
      </c>
      <c r="BM190" s="232" t="s">
        <v>286</v>
      </c>
    </row>
    <row r="191" s="11" customFormat="1" ht="25.92" customHeight="1">
      <c r="B191" s="206"/>
      <c r="C191" s="207"/>
      <c r="D191" s="208" t="s">
        <v>74</v>
      </c>
      <c r="E191" s="209" t="s">
        <v>287</v>
      </c>
      <c r="F191" s="209" t="s">
        <v>288</v>
      </c>
      <c r="G191" s="207"/>
      <c r="H191" s="207"/>
      <c r="I191" s="210"/>
      <c r="J191" s="211">
        <f>BK191</f>
        <v>0</v>
      </c>
      <c r="K191" s="207"/>
      <c r="L191" s="212"/>
      <c r="M191" s="213"/>
      <c r="N191" s="214"/>
      <c r="O191" s="214"/>
      <c r="P191" s="215">
        <f>P192+P200+P204+P221+P231+P253+P257+P262+P278+P284+P295+P298</f>
        <v>0</v>
      </c>
      <c r="Q191" s="214"/>
      <c r="R191" s="215">
        <f>R192+R200+R204+R221+R231+R253+R257+R262+R278+R284+R295+R298</f>
        <v>0.75710440000000012</v>
      </c>
      <c r="S191" s="214"/>
      <c r="T191" s="216">
        <f>T192+T200+T204+T221+T231+T253+T257+T262+T278+T284+T295+T298</f>
        <v>0</v>
      </c>
      <c r="AR191" s="217" t="s">
        <v>144</v>
      </c>
      <c r="AT191" s="218" t="s">
        <v>74</v>
      </c>
      <c r="AU191" s="218" t="s">
        <v>75</v>
      </c>
      <c r="AY191" s="217" t="s">
        <v>135</v>
      </c>
      <c r="BK191" s="219">
        <f>BK192+BK200+BK204+BK221+BK231+BK253+BK257+BK262+BK278+BK284+BK295+BK298</f>
        <v>0</v>
      </c>
    </row>
    <row r="192" s="11" customFormat="1" ht="22.8" customHeight="1">
      <c r="B192" s="206"/>
      <c r="C192" s="207"/>
      <c r="D192" s="208" t="s">
        <v>74</v>
      </c>
      <c r="E192" s="220" t="s">
        <v>289</v>
      </c>
      <c r="F192" s="220" t="s">
        <v>290</v>
      </c>
      <c r="G192" s="207"/>
      <c r="H192" s="207"/>
      <c r="I192" s="210"/>
      <c r="J192" s="221">
        <f>BK192</f>
        <v>0</v>
      </c>
      <c r="K192" s="207"/>
      <c r="L192" s="212"/>
      <c r="M192" s="213"/>
      <c r="N192" s="214"/>
      <c r="O192" s="214"/>
      <c r="P192" s="215">
        <f>SUM(P193:P199)</f>
        <v>0</v>
      </c>
      <c r="Q192" s="214"/>
      <c r="R192" s="215">
        <f>SUM(R193:R199)</f>
        <v>0.038001</v>
      </c>
      <c r="S192" s="214"/>
      <c r="T192" s="216">
        <f>SUM(T193:T199)</f>
        <v>0</v>
      </c>
      <c r="AR192" s="217" t="s">
        <v>144</v>
      </c>
      <c r="AT192" s="218" t="s">
        <v>74</v>
      </c>
      <c r="AU192" s="218" t="s">
        <v>83</v>
      </c>
      <c r="AY192" s="217" t="s">
        <v>135</v>
      </c>
      <c r="BK192" s="219">
        <f>SUM(BK193:BK199)</f>
        <v>0</v>
      </c>
    </row>
    <row r="193" s="1" customFormat="1" ht="24" customHeight="1">
      <c r="B193" s="36"/>
      <c r="C193" s="222" t="s">
        <v>301</v>
      </c>
      <c r="D193" s="222" t="s">
        <v>138</v>
      </c>
      <c r="E193" s="223" t="s">
        <v>292</v>
      </c>
      <c r="F193" s="224" t="s">
        <v>293</v>
      </c>
      <c r="G193" s="225" t="s">
        <v>141</v>
      </c>
      <c r="H193" s="226">
        <v>5.9450000000000003</v>
      </c>
      <c r="I193" s="227"/>
      <c r="J193" s="226">
        <f>ROUND(I193*H193,3)</f>
        <v>0</v>
      </c>
      <c r="K193" s="224" t="s">
        <v>294</v>
      </c>
      <c r="L193" s="41"/>
      <c r="M193" s="228" t="s">
        <v>1</v>
      </c>
      <c r="N193" s="229" t="s">
        <v>41</v>
      </c>
      <c r="O193" s="84"/>
      <c r="P193" s="230">
        <f>O193*H193</f>
        <v>0</v>
      </c>
      <c r="Q193" s="230">
        <v>0.0045199999999999997</v>
      </c>
      <c r="R193" s="230">
        <f>Q193*H193</f>
        <v>0.0268714</v>
      </c>
      <c r="S193" s="230">
        <v>0</v>
      </c>
      <c r="T193" s="231">
        <f>S193*H193</f>
        <v>0</v>
      </c>
      <c r="AR193" s="232" t="s">
        <v>192</v>
      </c>
      <c r="AT193" s="232" t="s">
        <v>138</v>
      </c>
      <c r="AU193" s="232" t="s">
        <v>144</v>
      </c>
      <c r="AY193" s="15" t="s">
        <v>135</v>
      </c>
      <c r="BE193" s="233">
        <f>IF(N193="základná",J193,0)</f>
        <v>0</v>
      </c>
      <c r="BF193" s="233">
        <f>IF(N193="znížená",J193,0)</f>
        <v>0</v>
      </c>
      <c r="BG193" s="233">
        <f>IF(N193="zákl. prenesená",J193,0)</f>
        <v>0</v>
      </c>
      <c r="BH193" s="233">
        <f>IF(N193="zníž. prenesená",J193,0)</f>
        <v>0</v>
      </c>
      <c r="BI193" s="233">
        <f>IF(N193="nulová",J193,0)</f>
        <v>0</v>
      </c>
      <c r="BJ193" s="15" t="s">
        <v>144</v>
      </c>
      <c r="BK193" s="234">
        <f>ROUND(I193*H193,3)</f>
        <v>0</v>
      </c>
      <c r="BL193" s="15" t="s">
        <v>192</v>
      </c>
      <c r="BM193" s="232" t="s">
        <v>295</v>
      </c>
    </row>
    <row r="194" s="12" customFormat="1">
      <c r="B194" s="235"/>
      <c r="C194" s="236"/>
      <c r="D194" s="237" t="s">
        <v>146</v>
      </c>
      <c r="E194" s="238" t="s">
        <v>1</v>
      </c>
      <c r="F194" s="239" t="s">
        <v>1007</v>
      </c>
      <c r="G194" s="236"/>
      <c r="H194" s="240">
        <v>5.9450000000000003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146</v>
      </c>
      <c r="AU194" s="246" t="s">
        <v>144</v>
      </c>
      <c r="AV194" s="12" t="s">
        <v>144</v>
      </c>
      <c r="AW194" s="12" t="s">
        <v>30</v>
      </c>
      <c r="AX194" s="12" t="s">
        <v>83</v>
      </c>
      <c r="AY194" s="246" t="s">
        <v>135</v>
      </c>
    </row>
    <row r="195" s="1" customFormat="1" ht="24" customHeight="1">
      <c r="B195" s="36"/>
      <c r="C195" s="222" t="s">
        <v>306</v>
      </c>
      <c r="D195" s="222" t="s">
        <v>138</v>
      </c>
      <c r="E195" s="223" t="s">
        <v>297</v>
      </c>
      <c r="F195" s="224" t="s">
        <v>298</v>
      </c>
      <c r="G195" s="225" t="s">
        <v>141</v>
      </c>
      <c r="H195" s="226">
        <v>1.98</v>
      </c>
      <c r="I195" s="227"/>
      <c r="J195" s="226">
        <f>ROUND(I195*H195,3)</f>
        <v>0</v>
      </c>
      <c r="K195" s="224" t="s">
        <v>294</v>
      </c>
      <c r="L195" s="41"/>
      <c r="M195" s="228" t="s">
        <v>1</v>
      </c>
      <c r="N195" s="229" t="s">
        <v>41</v>
      </c>
      <c r="O195" s="84"/>
      <c r="P195" s="230">
        <f>O195*H195</f>
        <v>0</v>
      </c>
      <c r="Q195" s="230">
        <v>0.0045199999999999997</v>
      </c>
      <c r="R195" s="230">
        <f>Q195*H195</f>
        <v>0.0089495999999999985</v>
      </c>
      <c r="S195" s="230">
        <v>0</v>
      </c>
      <c r="T195" s="231">
        <f>S195*H195</f>
        <v>0</v>
      </c>
      <c r="AR195" s="232" t="s">
        <v>192</v>
      </c>
      <c r="AT195" s="232" t="s">
        <v>138</v>
      </c>
      <c r="AU195" s="232" t="s">
        <v>144</v>
      </c>
      <c r="AY195" s="15" t="s">
        <v>135</v>
      </c>
      <c r="BE195" s="233">
        <f>IF(N195="základná",J195,0)</f>
        <v>0</v>
      </c>
      <c r="BF195" s="233">
        <f>IF(N195="znížená",J195,0)</f>
        <v>0</v>
      </c>
      <c r="BG195" s="233">
        <f>IF(N195="zákl. prenesená",J195,0)</f>
        <v>0</v>
      </c>
      <c r="BH195" s="233">
        <f>IF(N195="zníž. prenesená",J195,0)</f>
        <v>0</v>
      </c>
      <c r="BI195" s="233">
        <f>IF(N195="nulová",J195,0)</f>
        <v>0</v>
      </c>
      <c r="BJ195" s="15" t="s">
        <v>144</v>
      </c>
      <c r="BK195" s="234">
        <f>ROUND(I195*H195,3)</f>
        <v>0</v>
      </c>
      <c r="BL195" s="15" t="s">
        <v>192</v>
      </c>
      <c r="BM195" s="232" t="s">
        <v>299</v>
      </c>
    </row>
    <row r="196" s="12" customFormat="1">
      <c r="B196" s="235"/>
      <c r="C196" s="236"/>
      <c r="D196" s="237" t="s">
        <v>146</v>
      </c>
      <c r="E196" s="238" t="s">
        <v>1</v>
      </c>
      <c r="F196" s="239" t="s">
        <v>1015</v>
      </c>
      <c r="G196" s="236"/>
      <c r="H196" s="240">
        <v>1.98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146</v>
      </c>
      <c r="AU196" s="246" t="s">
        <v>144</v>
      </c>
      <c r="AV196" s="12" t="s">
        <v>144</v>
      </c>
      <c r="AW196" s="12" t="s">
        <v>30</v>
      </c>
      <c r="AX196" s="12" t="s">
        <v>83</v>
      </c>
      <c r="AY196" s="246" t="s">
        <v>135</v>
      </c>
    </row>
    <row r="197" s="1" customFormat="1" ht="24" customHeight="1">
      <c r="B197" s="36"/>
      <c r="C197" s="222" t="s">
        <v>312</v>
      </c>
      <c r="D197" s="222" t="s">
        <v>138</v>
      </c>
      <c r="E197" s="223" t="s">
        <v>302</v>
      </c>
      <c r="F197" s="224" t="s">
        <v>303</v>
      </c>
      <c r="G197" s="225" t="s">
        <v>141</v>
      </c>
      <c r="H197" s="226">
        <v>10.9</v>
      </c>
      <c r="I197" s="227"/>
      <c r="J197" s="226">
        <f>ROUND(I197*H197,3)</f>
        <v>0</v>
      </c>
      <c r="K197" s="224" t="s">
        <v>1</v>
      </c>
      <c r="L197" s="41"/>
      <c r="M197" s="228" t="s">
        <v>1</v>
      </c>
      <c r="N197" s="229" t="s">
        <v>41</v>
      </c>
      <c r="O197" s="84"/>
      <c r="P197" s="230">
        <f>O197*H197</f>
        <v>0</v>
      </c>
      <c r="Q197" s="230">
        <v>0.00020000000000000001</v>
      </c>
      <c r="R197" s="230">
        <f>Q197*H197</f>
        <v>0.0021800000000000001</v>
      </c>
      <c r="S197" s="230">
        <v>0</v>
      </c>
      <c r="T197" s="231">
        <f>S197*H197</f>
        <v>0</v>
      </c>
      <c r="AR197" s="232" t="s">
        <v>192</v>
      </c>
      <c r="AT197" s="232" t="s">
        <v>138</v>
      </c>
      <c r="AU197" s="232" t="s">
        <v>144</v>
      </c>
      <c r="AY197" s="15" t="s">
        <v>135</v>
      </c>
      <c r="BE197" s="233">
        <f>IF(N197="základná",J197,0)</f>
        <v>0</v>
      </c>
      <c r="BF197" s="233">
        <f>IF(N197="znížená",J197,0)</f>
        <v>0</v>
      </c>
      <c r="BG197" s="233">
        <f>IF(N197="zákl. prenesená",J197,0)</f>
        <v>0</v>
      </c>
      <c r="BH197" s="233">
        <f>IF(N197="zníž. prenesená",J197,0)</f>
        <v>0</v>
      </c>
      <c r="BI197" s="233">
        <f>IF(N197="nulová",J197,0)</f>
        <v>0</v>
      </c>
      <c r="BJ197" s="15" t="s">
        <v>144</v>
      </c>
      <c r="BK197" s="234">
        <f>ROUND(I197*H197,3)</f>
        <v>0</v>
      </c>
      <c r="BL197" s="15" t="s">
        <v>192</v>
      </c>
      <c r="BM197" s="232" t="s">
        <v>304</v>
      </c>
    </row>
    <row r="198" s="12" customFormat="1">
      <c r="B198" s="235"/>
      <c r="C198" s="236"/>
      <c r="D198" s="237" t="s">
        <v>146</v>
      </c>
      <c r="E198" s="238" t="s">
        <v>1</v>
      </c>
      <c r="F198" s="239" t="s">
        <v>1016</v>
      </c>
      <c r="G198" s="236"/>
      <c r="H198" s="240">
        <v>10.9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146</v>
      </c>
      <c r="AU198" s="246" t="s">
        <v>144</v>
      </c>
      <c r="AV198" s="12" t="s">
        <v>144</v>
      </c>
      <c r="AW198" s="12" t="s">
        <v>30</v>
      </c>
      <c r="AX198" s="12" t="s">
        <v>83</v>
      </c>
      <c r="AY198" s="246" t="s">
        <v>135</v>
      </c>
    </row>
    <row r="199" s="1" customFormat="1" ht="24" customHeight="1">
      <c r="B199" s="36"/>
      <c r="C199" s="222" t="s">
        <v>316</v>
      </c>
      <c r="D199" s="222" t="s">
        <v>138</v>
      </c>
      <c r="E199" s="223" t="s">
        <v>307</v>
      </c>
      <c r="F199" s="224" t="s">
        <v>308</v>
      </c>
      <c r="G199" s="225" t="s">
        <v>259</v>
      </c>
      <c r="H199" s="226">
        <v>0.037999999999999999</v>
      </c>
      <c r="I199" s="227"/>
      <c r="J199" s="226">
        <f>ROUND(I199*H199,3)</f>
        <v>0</v>
      </c>
      <c r="K199" s="224" t="s">
        <v>142</v>
      </c>
      <c r="L199" s="41"/>
      <c r="M199" s="228" t="s">
        <v>1</v>
      </c>
      <c r="N199" s="229" t="s">
        <v>41</v>
      </c>
      <c r="O199" s="84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32" t="s">
        <v>192</v>
      </c>
      <c r="AT199" s="232" t="s">
        <v>138</v>
      </c>
      <c r="AU199" s="232" t="s">
        <v>144</v>
      </c>
      <c r="AY199" s="15" t="s">
        <v>135</v>
      </c>
      <c r="BE199" s="233">
        <f>IF(N199="základná",J199,0)</f>
        <v>0</v>
      </c>
      <c r="BF199" s="233">
        <f>IF(N199="znížená",J199,0)</f>
        <v>0</v>
      </c>
      <c r="BG199" s="233">
        <f>IF(N199="zákl. prenesená",J199,0)</f>
        <v>0</v>
      </c>
      <c r="BH199" s="233">
        <f>IF(N199="zníž. prenesená",J199,0)</f>
        <v>0</v>
      </c>
      <c r="BI199" s="233">
        <f>IF(N199="nulová",J199,0)</f>
        <v>0</v>
      </c>
      <c r="BJ199" s="15" t="s">
        <v>144</v>
      </c>
      <c r="BK199" s="234">
        <f>ROUND(I199*H199,3)</f>
        <v>0</v>
      </c>
      <c r="BL199" s="15" t="s">
        <v>192</v>
      </c>
      <c r="BM199" s="232" t="s">
        <v>309</v>
      </c>
    </row>
    <row r="200" s="11" customFormat="1" ht="22.8" customHeight="1">
      <c r="B200" s="206"/>
      <c r="C200" s="207"/>
      <c r="D200" s="208" t="s">
        <v>74</v>
      </c>
      <c r="E200" s="220" t="s">
        <v>310</v>
      </c>
      <c r="F200" s="220" t="s">
        <v>311</v>
      </c>
      <c r="G200" s="207"/>
      <c r="H200" s="207"/>
      <c r="I200" s="210"/>
      <c r="J200" s="221">
        <f>BK200</f>
        <v>0</v>
      </c>
      <c r="K200" s="207"/>
      <c r="L200" s="212"/>
      <c r="M200" s="213"/>
      <c r="N200" s="214"/>
      <c r="O200" s="214"/>
      <c r="P200" s="215">
        <f>SUM(P201:P203)</f>
        <v>0</v>
      </c>
      <c r="Q200" s="214"/>
      <c r="R200" s="215">
        <f>SUM(R201:R203)</f>
        <v>0.001</v>
      </c>
      <c r="S200" s="214"/>
      <c r="T200" s="216">
        <f>SUM(T201:T203)</f>
        <v>0</v>
      </c>
      <c r="AR200" s="217" t="s">
        <v>144</v>
      </c>
      <c r="AT200" s="218" t="s">
        <v>74</v>
      </c>
      <c r="AU200" s="218" t="s">
        <v>83</v>
      </c>
      <c r="AY200" s="217" t="s">
        <v>135</v>
      </c>
      <c r="BK200" s="219">
        <f>SUM(BK201:BK203)</f>
        <v>0</v>
      </c>
    </row>
    <row r="201" s="1" customFormat="1" ht="24" customHeight="1">
      <c r="B201" s="36"/>
      <c r="C201" s="222" t="s">
        <v>320</v>
      </c>
      <c r="D201" s="222" t="s">
        <v>138</v>
      </c>
      <c r="E201" s="223" t="s">
        <v>313</v>
      </c>
      <c r="F201" s="224" t="s">
        <v>314</v>
      </c>
      <c r="G201" s="225" t="s">
        <v>152</v>
      </c>
      <c r="H201" s="226">
        <v>10</v>
      </c>
      <c r="I201" s="227"/>
      <c r="J201" s="226">
        <f>ROUND(I201*H201,3)</f>
        <v>0</v>
      </c>
      <c r="K201" s="224" t="s">
        <v>1</v>
      </c>
      <c r="L201" s="41"/>
      <c r="M201" s="228" t="s">
        <v>1</v>
      </c>
      <c r="N201" s="229" t="s">
        <v>41</v>
      </c>
      <c r="O201" s="84"/>
      <c r="P201" s="230">
        <f>O201*H201</f>
        <v>0</v>
      </c>
      <c r="Q201" s="230">
        <v>2.0000000000000002E-05</v>
      </c>
      <c r="R201" s="230">
        <f>Q201*H201</f>
        <v>0.00020000000000000001</v>
      </c>
      <c r="S201" s="230">
        <v>0</v>
      </c>
      <c r="T201" s="231">
        <f>S201*H201</f>
        <v>0</v>
      </c>
      <c r="AR201" s="232" t="s">
        <v>192</v>
      </c>
      <c r="AT201" s="232" t="s">
        <v>138</v>
      </c>
      <c r="AU201" s="232" t="s">
        <v>144</v>
      </c>
      <c r="AY201" s="15" t="s">
        <v>135</v>
      </c>
      <c r="BE201" s="233">
        <f>IF(N201="základná",J201,0)</f>
        <v>0</v>
      </c>
      <c r="BF201" s="233">
        <f>IF(N201="znížená",J201,0)</f>
        <v>0</v>
      </c>
      <c r="BG201" s="233">
        <f>IF(N201="zákl. prenesená",J201,0)</f>
        <v>0</v>
      </c>
      <c r="BH201" s="233">
        <f>IF(N201="zníž. prenesená",J201,0)</f>
        <v>0</v>
      </c>
      <c r="BI201" s="233">
        <f>IF(N201="nulová",J201,0)</f>
        <v>0</v>
      </c>
      <c r="BJ201" s="15" t="s">
        <v>144</v>
      </c>
      <c r="BK201" s="234">
        <f>ROUND(I201*H201,3)</f>
        <v>0</v>
      </c>
      <c r="BL201" s="15" t="s">
        <v>192</v>
      </c>
      <c r="BM201" s="232" t="s">
        <v>315</v>
      </c>
    </row>
    <row r="202" s="1" customFormat="1" ht="24" customHeight="1">
      <c r="B202" s="36"/>
      <c r="C202" s="247" t="s">
        <v>326</v>
      </c>
      <c r="D202" s="247" t="s">
        <v>184</v>
      </c>
      <c r="E202" s="248" t="s">
        <v>317</v>
      </c>
      <c r="F202" s="249" t="s">
        <v>318</v>
      </c>
      <c r="G202" s="250" t="s">
        <v>152</v>
      </c>
      <c r="H202" s="251">
        <v>10</v>
      </c>
      <c r="I202" s="252"/>
      <c r="J202" s="251">
        <f>ROUND(I202*H202,3)</f>
        <v>0</v>
      </c>
      <c r="K202" s="249" t="s">
        <v>142</v>
      </c>
      <c r="L202" s="253"/>
      <c r="M202" s="254" t="s">
        <v>1</v>
      </c>
      <c r="N202" s="255" t="s">
        <v>41</v>
      </c>
      <c r="O202" s="84"/>
      <c r="P202" s="230">
        <f>O202*H202</f>
        <v>0</v>
      </c>
      <c r="Q202" s="230">
        <v>8.0000000000000007E-05</v>
      </c>
      <c r="R202" s="230">
        <f>Q202*H202</f>
        <v>0.00080000000000000004</v>
      </c>
      <c r="S202" s="230">
        <v>0</v>
      </c>
      <c r="T202" s="231">
        <f>S202*H202</f>
        <v>0</v>
      </c>
      <c r="AR202" s="232" t="s">
        <v>283</v>
      </c>
      <c r="AT202" s="232" t="s">
        <v>184</v>
      </c>
      <c r="AU202" s="232" t="s">
        <v>144</v>
      </c>
      <c r="AY202" s="15" t="s">
        <v>135</v>
      </c>
      <c r="BE202" s="233">
        <f>IF(N202="základná",J202,0)</f>
        <v>0</v>
      </c>
      <c r="BF202" s="233">
        <f>IF(N202="znížená",J202,0)</f>
        <v>0</v>
      </c>
      <c r="BG202" s="233">
        <f>IF(N202="zákl. prenesená",J202,0)</f>
        <v>0</v>
      </c>
      <c r="BH202" s="233">
        <f>IF(N202="zníž. prenesená",J202,0)</f>
        <v>0</v>
      </c>
      <c r="BI202" s="233">
        <f>IF(N202="nulová",J202,0)</f>
        <v>0</v>
      </c>
      <c r="BJ202" s="15" t="s">
        <v>144</v>
      </c>
      <c r="BK202" s="234">
        <f>ROUND(I202*H202,3)</f>
        <v>0</v>
      </c>
      <c r="BL202" s="15" t="s">
        <v>192</v>
      </c>
      <c r="BM202" s="232" t="s">
        <v>319</v>
      </c>
    </row>
    <row r="203" s="1" customFormat="1" ht="24" customHeight="1">
      <c r="B203" s="36"/>
      <c r="C203" s="222" t="s">
        <v>331</v>
      </c>
      <c r="D203" s="222" t="s">
        <v>138</v>
      </c>
      <c r="E203" s="223" t="s">
        <v>321</v>
      </c>
      <c r="F203" s="224" t="s">
        <v>322</v>
      </c>
      <c r="G203" s="225" t="s">
        <v>259</v>
      </c>
      <c r="H203" s="226">
        <v>0.001</v>
      </c>
      <c r="I203" s="227"/>
      <c r="J203" s="226">
        <f>ROUND(I203*H203,3)</f>
        <v>0</v>
      </c>
      <c r="K203" s="224" t="s">
        <v>142</v>
      </c>
      <c r="L203" s="41"/>
      <c r="M203" s="228" t="s">
        <v>1</v>
      </c>
      <c r="N203" s="229" t="s">
        <v>41</v>
      </c>
      <c r="O203" s="84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32" t="s">
        <v>192</v>
      </c>
      <c r="AT203" s="232" t="s">
        <v>138</v>
      </c>
      <c r="AU203" s="232" t="s">
        <v>144</v>
      </c>
      <c r="AY203" s="15" t="s">
        <v>135</v>
      </c>
      <c r="BE203" s="233">
        <f>IF(N203="základná",J203,0)</f>
        <v>0</v>
      </c>
      <c r="BF203" s="233">
        <f>IF(N203="znížená",J203,0)</f>
        <v>0</v>
      </c>
      <c r="BG203" s="233">
        <f>IF(N203="zákl. prenesená",J203,0)</f>
        <v>0</v>
      </c>
      <c r="BH203" s="233">
        <f>IF(N203="zníž. prenesená",J203,0)</f>
        <v>0</v>
      </c>
      <c r="BI203" s="233">
        <f>IF(N203="nulová",J203,0)</f>
        <v>0</v>
      </c>
      <c r="BJ203" s="15" t="s">
        <v>144</v>
      </c>
      <c r="BK203" s="234">
        <f>ROUND(I203*H203,3)</f>
        <v>0</v>
      </c>
      <c r="BL203" s="15" t="s">
        <v>192</v>
      </c>
      <c r="BM203" s="232" t="s">
        <v>323</v>
      </c>
    </row>
    <row r="204" s="11" customFormat="1" ht="22.8" customHeight="1">
      <c r="B204" s="206"/>
      <c r="C204" s="207"/>
      <c r="D204" s="208" t="s">
        <v>74</v>
      </c>
      <c r="E204" s="220" t="s">
        <v>324</v>
      </c>
      <c r="F204" s="220" t="s">
        <v>325</v>
      </c>
      <c r="G204" s="207"/>
      <c r="H204" s="207"/>
      <c r="I204" s="210"/>
      <c r="J204" s="221">
        <f>BK204</f>
        <v>0</v>
      </c>
      <c r="K204" s="207"/>
      <c r="L204" s="212"/>
      <c r="M204" s="213"/>
      <c r="N204" s="214"/>
      <c r="O204" s="214"/>
      <c r="P204" s="215">
        <f>SUM(P205:P220)</f>
        <v>0</v>
      </c>
      <c r="Q204" s="214"/>
      <c r="R204" s="215">
        <f>SUM(R205:R220)</f>
        <v>0.025015000000000003</v>
      </c>
      <c r="S204" s="214"/>
      <c r="T204" s="216">
        <f>SUM(T205:T220)</f>
        <v>0</v>
      </c>
      <c r="AR204" s="217" t="s">
        <v>144</v>
      </c>
      <c r="AT204" s="218" t="s">
        <v>74</v>
      </c>
      <c r="AU204" s="218" t="s">
        <v>83</v>
      </c>
      <c r="AY204" s="217" t="s">
        <v>135</v>
      </c>
      <c r="BK204" s="219">
        <f>SUM(BK205:BK220)</f>
        <v>0</v>
      </c>
    </row>
    <row r="205" s="1" customFormat="1" ht="24" customHeight="1">
      <c r="B205" s="36"/>
      <c r="C205" s="222" t="s">
        <v>335</v>
      </c>
      <c r="D205" s="222" t="s">
        <v>138</v>
      </c>
      <c r="E205" s="223" t="s">
        <v>327</v>
      </c>
      <c r="F205" s="224" t="s">
        <v>328</v>
      </c>
      <c r="G205" s="225" t="s">
        <v>329</v>
      </c>
      <c r="H205" s="226">
        <v>1</v>
      </c>
      <c r="I205" s="227"/>
      <c r="J205" s="226">
        <f>ROUND(I205*H205,3)</f>
        <v>0</v>
      </c>
      <c r="K205" s="224" t="s">
        <v>1</v>
      </c>
      <c r="L205" s="41"/>
      <c r="M205" s="228" t="s">
        <v>1</v>
      </c>
      <c r="N205" s="229" t="s">
        <v>41</v>
      </c>
      <c r="O205" s="84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32" t="s">
        <v>192</v>
      </c>
      <c r="AT205" s="232" t="s">
        <v>138</v>
      </c>
      <c r="AU205" s="232" t="s">
        <v>144</v>
      </c>
      <c r="AY205" s="15" t="s">
        <v>135</v>
      </c>
      <c r="BE205" s="233">
        <f>IF(N205="základná",J205,0)</f>
        <v>0</v>
      </c>
      <c r="BF205" s="233">
        <f>IF(N205="znížená",J205,0)</f>
        <v>0</v>
      </c>
      <c r="BG205" s="233">
        <f>IF(N205="zákl. prenesená",J205,0)</f>
        <v>0</v>
      </c>
      <c r="BH205" s="233">
        <f>IF(N205="zníž. prenesená",J205,0)</f>
        <v>0</v>
      </c>
      <c r="BI205" s="233">
        <f>IF(N205="nulová",J205,0)</f>
        <v>0</v>
      </c>
      <c r="BJ205" s="15" t="s">
        <v>144</v>
      </c>
      <c r="BK205" s="234">
        <f>ROUND(I205*H205,3)</f>
        <v>0</v>
      </c>
      <c r="BL205" s="15" t="s">
        <v>192</v>
      </c>
      <c r="BM205" s="232" t="s">
        <v>330</v>
      </c>
    </row>
    <row r="206" s="1" customFormat="1" ht="24" customHeight="1">
      <c r="B206" s="36"/>
      <c r="C206" s="222" t="s">
        <v>339</v>
      </c>
      <c r="D206" s="222" t="s">
        <v>138</v>
      </c>
      <c r="E206" s="223" t="s">
        <v>332</v>
      </c>
      <c r="F206" s="224" t="s">
        <v>333</v>
      </c>
      <c r="G206" s="225" t="s">
        <v>181</v>
      </c>
      <c r="H206" s="226">
        <v>2</v>
      </c>
      <c r="I206" s="227"/>
      <c r="J206" s="226">
        <f>ROUND(I206*H206,3)</f>
        <v>0</v>
      </c>
      <c r="K206" s="224" t="s">
        <v>142</v>
      </c>
      <c r="L206" s="41"/>
      <c r="M206" s="228" t="s">
        <v>1</v>
      </c>
      <c r="N206" s="229" t="s">
        <v>41</v>
      </c>
      <c r="O206" s="84"/>
      <c r="P206" s="230">
        <f>O206*H206</f>
        <v>0</v>
      </c>
      <c r="Q206" s="230">
        <v>0.0010200000000000001</v>
      </c>
      <c r="R206" s="230">
        <f>Q206*H206</f>
        <v>0.0020400000000000001</v>
      </c>
      <c r="S206" s="230">
        <v>0</v>
      </c>
      <c r="T206" s="231">
        <f>S206*H206</f>
        <v>0</v>
      </c>
      <c r="AR206" s="232" t="s">
        <v>192</v>
      </c>
      <c r="AT206" s="232" t="s">
        <v>138</v>
      </c>
      <c r="AU206" s="232" t="s">
        <v>144</v>
      </c>
      <c r="AY206" s="15" t="s">
        <v>135</v>
      </c>
      <c r="BE206" s="233">
        <f>IF(N206="základná",J206,0)</f>
        <v>0</v>
      </c>
      <c r="BF206" s="233">
        <f>IF(N206="znížená",J206,0)</f>
        <v>0</v>
      </c>
      <c r="BG206" s="233">
        <f>IF(N206="zákl. prenesená",J206,0)</f>
        <v>0</v>
      </c>
      <c r="BH206" s="233">
        <f>IF(N206="zníž. prenesená",J206,0)</f>
        <v>0</v>
      </c>
      <c r="BI206" s="233">
        <f>IF(N206="nulová",J206,0)</f>
        <v>0</v>
      </c>
      <c r="BJ206" s="15" t="s">
        <v>144</v>
      </c>
      <c r="BK206" s="234">
        <f>ROUND(I206*H206,3)</f>
        <v>0</v>
      </c>
      <c r="BL206" s="15" t="s">
        <v>192</v>
      </c>
      <c r="BM206" s="232" t="s">
        <v>334</v>
      </c>
    </row>
    <row r="207" s="1" customFormat="1" ht="24" customHeight="1">
      <c r="B207" s="36"/>
      <c r="C207" s="222" t="s">
        <v>343</v>
      </c>
      <c r="D207" s="222" t="s">
        <v>138</v>
      </c>
      <c r="E207" s="223" t="s">
        <v>336</v>
      </c>
      <c r="F207" s="224" t="s">
        <v>337</v>
      </c>
      <c r="G207" s="225" t="s">
        <v>181</v>
      </c>
      <c r="H207" s="226">
        <v>2</v>
      </c>
      <c r="I207" s="227"/>
      <c r="J207" s="226">
        <f>ROUND(I207*H207,3)</f>
        <v>0</v>
      </c>
      <c r="K207" s="224" t="s">
        <v>142</v>
      </c>
      <c r="L207" s="41"/>
      <c r="M207" s="228" t="s">
        <v>1</v>
      </c>
      <c r="N207" s="229" t="s">
        <v>41</v>
      </c>
      <c r="O207" s="84"/>
      <c r="P207" s="230">
        <f>O207*H207</f>
        <v>0</v>
      </c>
      <c r="Q207" s="230">
        <v>0.0014300000000000001</v>
      </c>
      <c r="R207" s="230">
        <f>Q207*H207</f>
        <v>0.0028600000000000001</v>
      </c>
      <c r="S207" s="230">
        <v>0</v>
      </c>
      <c r="T207" s="231">
        <f>S207*H207</f>
        <v>0</v>
      </c>
      <c r="AR207" s="232" t="s">
        <v>192</v>
      </c>
      <c r="AT207" s="232" t="s">
        <v>138</v>
      </c>
      <c r="AU207" s="232" t="s">
        <v>144</v>
      </c>
      <c r="AY207" s="15" t="s">
        <v>135</v>
      </c>
      <c r="BE207" s="233">
        <f>IF(N207="základná",J207,0)</f>
        <v>0</v>
      </c>
      <c r="BF207" s="233">
        <f>IF(N207="znížená",J207,0)</f>
        <v>0</v>
      </c>
      <c r="BG207" s="233">
        <f>IF(N207="zákl. prenesená",J207,0)</f>
        <v>0</v>
      </c>
      <c r="BH207" s="233">
        <f>IF(N207="zníž. prenesená",J207,0)</f>
        <v>0</v>
      </c>
      <c r="BI207" s="233">
        <f>IF(N207="nulová",J207,0)</f>
        <v>0</v>
      </c>
      <c r="BJ207" s="15" t="s">
        <v>144</v>
      </c>
      <c r="BK207" s="234">
        <f>ROUND(I207*H207,3)</f>
        <v>0</v>
      </c>
      <c r="BL207" s="15" t="s">
        <v>192</v>
      </c>
      <c r="BM207" s="232" t="s">
        <v>338</v>
      </c>
    </row>
    <row r="208" s="1" customFormat="1" ht="16.5" customHeight="1">
      <c r="B208" s="36"/>
      <c r="C208" s="222" t="s">
        <v>347</v>
      </c>
      <c r="D208" s="222" t="s">
        <v>138</v>
      </c>
      <c r="E208" s="223" t="s">
        <v>340</v>
      </c>
      <c r="F208" s="224" t="s">
        <v>341</v>
      </c>
      <c r="G208" s="225" t="s">
        <v>152</v>
      </c>
      <c r="H208" s="226">
        <v>3.5</v>
      </c>
      <c r="I208" s="227"/>
      <c r="J208" s="226">
        <f>ROUND(I208*H208,3)</f>
        <v>0</v>
      </c>
      <c r="K208" s="224" t="s">
        <v>142</v>
      </c>
      <c r="L208" s="41"/>
      <c r="M208" s="228" t="s">
        <v>1</v>
      </c>
      <c r="N208" s="229" t="s">
        <v>41</v>
      </c>
      <c r="O208" s="84"/>
      <c r="P208" s="230">
        <f>O208*H208</f>
        <v>0</v>
      </c>
      <c r="Q208" s="230">
        <v>0.0011100000000000001</v>
      </c>
      <c r="R208" s="230">
        <f>Q208*H208</f>
        <v>0.0038850000000000004</v>
      </c>
      <c r="S208" s="230">
        <v>0</v>
      </c>
      <c r="T208" s="231">
        <f>S208*H208</f>
        <v>0</v>
      </c>
      <c r="AR208" s="232" t="s">
        <v>192</v>
      </c>
      <c r="AT208" s="232" t="s">
        <v>138</v>
      </c>
      <c r="AU208" s="232" t="s">
        <v>144</v>
      </c>
      <c r="AY208" s="15" t="s">
        <v>135</v>
      </c>
      <c r="BE208" s="233">
        <f>IF(N208="základná",J208,0)</f>
        <v>0</v>
      </c>
      <c r="BF208" s="233">
        <f>IF(N208="znížená",J208,0)</f>
        <v>0</v>
      </c>
      <c r="BG208" s="233">
        <f>IF(N208="zákl. prenesená",J208,0)</f>
        <v>0</v>
      </c>
      <c r="BH208" s="233">
        <f>IF(N208="zníž. prenesená",J208,0)</f>
        <v>0</v>
      </c>
      <c r="BI208" s="233">
        <f>IF(N208="nulová",J208,0)</f>
        <v>0</v>
      </c>
      <c r="BJ208" s="15" t="s">
        <v>144</v>
      </c>
      <c r="BK208" s="234">
        <f>ROUND(I208*H208,3)</f>
        <v>0</v>
      </c>
      <c r="BL208" s="15" t="s">
        <v>192</v>
      </c>
      <c r="BM208" s="232" t="s">
        <v>342</v>
      </c>
    </row>
    <row r="209" s="1" customFormat="1" ht="16.5" customHeight="1">
      <c r="B209" s="36"/>
      <c r="C209" s="222" t="s">
        <v>351</v>
      </c>
      <c r="D209" s="222" t="s">
        <v>138</v>
      </c>
      <c r="E209" s="223" t="s">
        <v>344</v>
      </c>
      <c r="F209" s="224" t="s">
        <v>345</v>
      </c>
      <c r="G209" s="225" t="s">
        <v>152</v>
      </c>
      <c r="H209" s="226">
        <v>3.5</v>
      </c>
      <c r="I209" s="227"/>
      <c r="J209" s="226">
        <f>ROUND(I209*H209,3)</f>
        <v>0</v>
      </c>
      <c r="K209" s="224" t="s">
        <v>142</v>
      </c>
      <c r="L209" s="41"/>
      <c r="M209" s="228" t="s">
        <v>1</v>
      </c>
      <c r="N209" s="229" t="s">
        <v>41</v>
      </c>
      <c r="O209" s="84"/>
      <c r="P209" s="230">
        <f>O209*H209</f>
        <v>0</v>
      </c>
      <c r="Q209" s="230">
        <v>0.0020600000000000002</v>
      </c>
      <c r="R209" s="230">
        <f>Q209*H209</f>
        <v>0.0072100000000000011</v>
      </c>
      <c r="S209" s="230">
        <v>0</v>
      </c>
      <c r="T209" s="231">
        <f>S209*H209</f>
        <v>0</v>
      </c>
      <c r="AR209" s="232" t="s">
        <v>192</v>
      </c>
      <c r="AT209" s="232" t="s">
        <v>138</v>
      </c>
      <c r="AU209" s="232" t="s">
        <v>144</v>
      </c>
      <c r="AY209" s="15" t="s">
        <v>135</v>
      </c>
      <c r="BE209" s="233">
        <f>IF(N209="základná",J209,0)</f>
        <v>0</v>
      </c>
      <c r="BF209" s="233">
        <f>IF(N209="znížená",J209,0)</f>
        <v>0</v>
      </c>
      <c r="BG209" s="233">
        <f>IF(N209="zákl. prenesená",J209,0)</f>
        <v>0</v>
      </c>
      <c r="BH209" s="233">
        <f>IF(N209="zníž. prenesená",J209,0)</f>
        <v>0</v>
      </c>
      <c r="BI209" s="233">
        <f>IF(N209="nulová",J209,0)</f>
        <v>0</v>
      </c>
      <c r="BJ209" s="15" t="s">
        <v>144</v>
      </c>
      <c r="BK209" s="234">
        <f>ROUND(I209*H209,3)</f>
        <v>0</v>
      </c>
      <c r="BL209" s="15" t="s">
        <v>192</v>
      </c>
      <c r="BM209" s="232" t="s">
        <v>346</v>
      </c>
    </row>
    <row r="210" s="1" customFormat="1" ht="16.5" customHeight="1">
      <c r="B210" s="36"/>
      <c r="C210" s="222" t="s">
        <v>355</v>
      </c>
      <c r="D210" s="222" t="s">
        <v>138</v>
      </c>
      <c r="E210" s="223" t="s">
        <v>348</v>
      </c>
      <c r="F210" s="224" t="s">
        <v>349</v>
      </c>
      <c r="G210" s="225" t="s">
        <v>152</v>
      </c>
      <c r="H210" s="226">
        <v>2</v>
      </c>
      <c r="I210" s="227"/>
      <c r="J210" s="226">
        <f>ROUND(I210*H210,3)</f>
        <v>0</v>
      </c>
      <c r="K210" s="224" t="s">
        <v>142</v>
      </c>
      <c r="L210" s="41"/>
      <c r="M210" s="228" t="s">
        <v>1</v>
      </c>
      <c r="N210" s="229" t="s">
        <v>41</v>
      </c>
      <c r="O210" s="84"/>
      <c r="P210" s="230">
        <f>O210*H210</f>
        <v>0</v>
      </c>
      <c r="Q210" s="230">
        <v>0.00042999999999999999</v>
      </c>
      <c r="R210" s="230">
        <f>Q210*H210</f>
        <v>0.00085999999999999998</v>
      </c>
      <c r="S210" s="230">
        <v>0</v>
      </c>
      <c r="T210" s="231">
        <f>S210*H210</f>
        <v>0</v>
      </c>
      <c r="AR210" s="232" t="s">
        <v>192</v>
      </c>
      <c r="AT210" s="232" t="s">
        <v>138</v>
      </c>
      <c r="AU210" s="232" t="s">
        <v>144</v>
      </c>
      <c r="AY210" s="15" t="s">
        <v>135</v>
      </c>
      <c r="BE210" s="233">
        <f>IF(N210="základná",J210,0)</f>
        <v>0</v>
      </c>
      <c r="BF210" s="233">
        <f>IF(N210="znížená",J210,0)</f>
        <v>0</v>
      </c>
      <c r="BG210" s="233">
        <f>IF(N210="zákl. prenesená",J210,0)</f>
        <v>0</v>
      </c>
      <c r="BH210" s="233">
        <f>IF(N210="zníž. prenesená",J210,0)</f>
        <v>0</v>
      </c>
      <c r="BI210" s="233">
        <f>IF(N210="nulová",J210,0)</f>
        <v>0</v>
      </c>
      <c r="BJ210" s="15" t="s">
        <v>144</v>
      </c>
      <c r="BK210" s="234">
        <f>ROUND(I210*H210,3)</f>
        <v>0</v>
      </c>
      <c r="BL210" s="15" t="s">
        <v>192</v>
      </c>
      <c r="BM210" s="232" t="s">
        <v>350</v>
      </c>
    </row>
    <row r="211" s="1" customFormat="1" ht="16.5" customHeight="1">
      <c r="B211" s="36"/>
      <c r="C211" s="222" t="s">
        <v>359</v>
      </c>
      <c r="D211" s="222" t="s">
        <v>138</v>
      </c>
      <c r="E211" s="223" t="s">
        <v>352</v>
      </c>
      <c r="F211" s="224" t="s">
        <v>353</v>
      </c>
      <c r="G211" s="225" t="s">
        <v>152</v>
      </c>
      <c r="H211" s="226">
        <v>1</v>
      </c>
      <c r="I211" s="227"/>
      <c r="J211" s="226">
        <f>ROUND(I211*H211,3)</f>
        <v>0</v>
      </c>
      <c r="K211" s="224" t="s">
        <v>142</v>
      </c>
      <c r="L211" s="41"/>
      <c r="M211" s="228" t="s">
        <v>1</v>
      </c>
      <c r="N211" s="229" t="s">
        <v>41</v>
      </c>
      <c r="O211" s="84"/>
      <c r="P211" s="230">
        <f>O211*H211</f>
        <v>0</v>
      </c>
      <c r="Q211" s="230">
        <v>0.00059000000000000003</v>
      </c>
      <c r="R211" s="230">
        <f>Q211*H211</f>
        <v>0.00059000000000000003</v>
      </c>
      <c r="S211" s="230">
        <v>0</v>
      </c>
      <c r="T211" s="231">
        <f>S211*H211</f>
        <v>0</v>
      </c>
      <c r="AR211" s="232" t="s">
        <v>192</v>
      </c>
      <c r="AT211" s="232" t="s">
        <v>138</v>
      </c>
      <c r="AU211" s="232" t="s">
        <v>144</v>
      </c>
      <c r="AY211" s="15" t="s">
        <v>135</v>
      </c>
      <c r="BE211" s="233">
        <f>IF(N211="základná",J211,0)</f>
        <v>0</v>
      </c>
      <c r="BF211" s="233">
        <f>IF(N211="znížená",J211,0)</f>
        <v>0</v>
      </c>
      <c r="BG211" s="233">
        <f>IF(N211="zákl. prenesená",J211,0)</f>
        <v>0</v>
      </c>
      <c r="BH211" s="233">
        <f>IF(N211="zníž. prenesená",J211,0)</f>
        <v>0</v>
      </c>
      <c r="BI211" s="233">
        <f>IF(N211="nulová",J211,0)</f>
        <v>0</v>
      </c>
      <c r="BJ211" s="15" t="s">
        <v>144</v>
      </c>
      <c r="BK211" s="234">
        <f>ROUND(I211*H211,3)</f>
        <v>0</v>
      </c>
      <c r="BL211" s="15" t="s">
        <v>192</v>
      </c>
      <c r="BM211" s="232" t="s">
        <v>354</v>
      </c>
    </row>
    <row r="212" s="1" customFormat="1" ht="24" customHeight="1">
      <c r="B212" s="36"/>
      <c r="C212" s="222" t="s">
        <v>363</v>
      </c>
      <c r="D212" s="222" t="s">
        <v>138</v>
      </c>
      <c r="E212" s="223" t="s">
        <v>356</v>
      </c>
      <c r="F212" s="224" t="s">
        <v>357</v>
      </c>
      <c r="G212" s="225" t="s">
        <v>152</v>
      </c>
      <c r="H212" s="226">
        <v>2</v>
      </c>
      <c r="I212" s="227"/>
      <c r="J212" s="226">
        <f>ROUND(I212*H212,3)</f>
        <v>0</v>
      </c>
      <c r="K212" s="224" t="s">
        <v>142</v>
      </c>
      <c r="L212" s="41"/>
      <c r="M212" s="228" t="s">
        <v>1</v>
      </c>
      <c r="N212" s="229" t="s">
        <v>41</v>
      </c>
      <c r="O212" s="84"/>
      <c r="P212" s="230">
        <f>O212*H212</f>
        <v>0</v>
      </c>
      <c r="Q212" s="230">
        <v>0.0011100000000000001</v>
      </c>
      <c r="R212" s="230">
        <f>Q212*H212</f>
        <v>0.0022200000000000002</v>
      </c>
      <c r="S212" s="230">
        <v>0</v>
      </c>
      <c r="T212" s="231">
        <f>S212*H212</f>
        <v>0</v>
      </c>
      <c r="AR212" s="232" t="s">
        <v>192</v>
      </c>
      <c r="AT212" s="232" t="s">
        <v>138</v>
      </c>
      <c r="AU212" s="232" t="s">
        <v>144</v>
      </c>
      <c r="AY212" s="15" t="s">
        <v>135</v>
      </c>
      <c r="BE212" s="233">
        <f>IF(N212="základná",J212,0)</f>
        <v>0</v>
      </c>
      <c r="BF212" s="233">
        <f>IF(N212="znížená",J212,0)</f>
        <v>0</v>
      </c>
      <c r="BG212" s="233">
        <f>IF(N212="zákl. prenesená",J212,0)</f>
        <v>0</v>
      </c>
      <c r="BH212" s="233">
        <f>IF(N212="zníž. prenesená",J212,0)</f>
        <v>0</v>
      </c>
      <c r="BI212" s="233">
        <f>IF(N212="nulová",J212,0)</f>
        <v>0</v>
      </c>
      <c r="BJ212" s="15" t="s">
        <v>144</v>
      </c>
      <c r="BK212" s="234">
        <f>ROUND(I212*H212,3)</f>
        <v>0</v>
      </c>
      <c r="BL212" s="15" t="s">
        <v>192</v>
      </c>
      <c r="BM212" s="232" t="s">
        <v>358</v>
      </c>
    </row>
    <row r="213" s="1" customFormat="1" ht="24" customHeight="1">
      <c r="B213" s="36"/>
      <c r="C213" s="222" t="s">
        <v>367</v>
      </c>
      <c r="D213" s="222" t="s">
        <v>138</v>
      </c>
      <c r="E213" s="223" t="s">
        <v>360</v>
      </c>
      <c r="F213" s="224" t="s">
        <v>361</v>
      </c>
      <c r="G213" s="225" t="s">
        <v>181</v>
      </c>
      <c r="H213" s="226">
        <v>2</v>
      </c>
      <c r="I213" s="227"/>
      <c r="J213" s="226">
        <f>ROUND(I213*H213,3)</f>
        <v>0</v>
      </c>
      <c r="K213" s="224" t="s">
        <v>142</v>
      </c>
      <c r="L213" s="41"/>
      <c r="M213" s="228" t="s">
        <v>1</v>
      </c>
      <c r="N213" s="229" t="s">
        <v>41</v>
      </c>
      <c r="O213" s="84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AR213" s="232" t="s">
        <v>192</v>
      </c>
      <c r="AT213" s="232" t="s">
        <v>138</v>
      </c>
      <c r="AU213" s="232" t="s">
        <v>144</v>
      </c>
      <c r="AY213" s="15" t="s">
        <v>135</v>
      </c>
      <c r="BE213" s="233">
        <f>IF(N213="základná",J213,0)</f>
        <v>0</v>
      </c>
      <c r="BF213" s="233">
        <f>IF(N213="znížená",J213,0)</f>
        <v>0</v>
      </c>
      <c r="BG213" s="233">
        <f>IF(N213="zákl. prenesená",J213,0)</f>
        <v>0</v>
      </c>
      <c r="BH213" s="233">
        <f>IF(N213="zníž. prenesená",J213,0)</f>
        <v>0</v>
      </c>
      <c r="BI213" s="233">
        <f>IF(N213="nulová",J213,0)</f>
        <v>0</v>
      </c>
      <c r="BJ213" s="15" t="s">
        <v>144</v>
      </c>
      <c r="BK213" s="234">
        <f>ROUND(I213*H213,3)</f>
        <v>0</v>
      </c>
      <c r="BL213" s="15" t="s">
        <v>192</v>
      </c>
      <c r="BM213" s="232" t="s">
        <v>362</v>
      </c>
    </row>
    <row r="214" s="1" customFormat="1" ht="24" customHeight="1">
      <c r="B214" s="36"/>
      <c r="C214" s="222" t="s">
        <v>371</v>
      </c>
      <c r="D214" s="222" t="s">
        <v>138</v>
      </c>
      <c r="E214" s="223" t="s">
        <v>364</v>
      </c>
      <c r="F214" s="224" t="s">
        <v>365</v>
      </c>
      <c r="G214" s="225" t="s">
        <v>181</v>
      </c>
      <c r="H214" s="226">
        <v>1</v>
      </c>
      <c r="I214" s="227"/>
      <c r="J214" s="226">
        <f>ROUND(I214*H214,3)</f>
        <v>0</v>
      </c>
      <c r="K214" s="224" t="s">
        <v>142</v>
      </c>
      <c r="L214" s="41"/>
      <c r="M214" s="228" t="s">
        <v>1</v>
      </c>
      <c r="N214" s="229" t="s">
        <v>41</v>
      </c>
      <c r="O214" s="84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32" t="s">
        <v>192</v>
      </c>
      <c r="AT214" s="232" t="s">
        <v>138</v>
      </c>
      <c r="AU214" s="232" t="s">
        <v>144</v>
      </c>
      <c r="AY214" s="15" t="s">
        <v>135</v>
      </c>
      <c r="BE214" s="233">
        <f>IF(N214="základná",J214,0)</f>
        <v>0</v>
      </c>
      <c r="BF214" s="233">
        <f>IF(N214="znížená",J214,0)</f>
        <v>0</v>
      </c>
      <c r="BG214" s="233">
        <f>IF(N214="zákl. prenesená",J214,0)</f>
        <v>0</v>
      </c>
      <c r="BH214" s="233">
        <f>IF(N214="zníž. prenesená",J214,0)</f>
        <v>0</v>
      </c>
      <c r="BI214" s="233">
        <f>IF(N214="nulová",J214,0)</f>
        <v>0</v>
      </c>
      <c r="BJ214" s="15" t="s">
        <v>144</v>
      </c>
      <c r="BK214" s="234">
        <f>ROUND(I214*H214,3)</f>
        <v>0</v>
      </c>
      <c r="BL214" s="15" t="s">
        <v>192</v>
      </c>
      <c r="BM214" s="232" t="s">
        <v>366</v>
      </c>
    </row>
    <row r="215" s="1" customFormat="1" ht="24" customHeight="1">
      <c r="B215" s="36"/>
      <c r="C215" s="222" t="s">
        <v>375</v>
      </c>
      <c r="D215" s="222" t="s">
        <v>138</v>
      </c>
      <c r="E215" s="223" t="s">
        <v>368</v>
      </c>
      <c r="F215" s="224" t="s">
        <v>369</v>
      </c>
      <c r="G215" s="225" t="s">
        <v>181</v>
      </c>
      <c r="H215" s="226">
        <v>1</v>
      </c>
      <c r="I215" s="227"/>
      <c r="J215" s="226">
        <f>ROUND(I215*H215,3)</f>
        <v>0</v>
      </c>
      <c r="K215" s="224" t="s">
        <v>142</v>
      </c>
      <c r="L215" s="41"/>
      <c r="M215" s="228" t="s">
        <v>1</v>
      </c>
      <c r="N215" s="229" t="s">
        <v>41</v>
      </c>
      <c r="O215" s="84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AR215" s="232" t="s">
        <v>192</v>
      </c>
      <c r="AT215" s="232" t="s">
        <v>138</v>
      </c>
      <c r="AU215" s="232" t="s">
        <v>144</v>
      </c>
      <c r="AY215" s="15" t="s">
        <v>135</v>
      </c>
      <c r="BE215" s="233">
        <f>IF(N215="základná",J215,0)</f>
        <v>0</v>
      </c>
      <c r="BF215" s="233">
        <f>IF(N215="znížená",J215,0)</f>
        <v>0</v>
      </c>
      <c r="BG215" s="233">
        <f>IF(N215="zákl. prenesená",J215,0)</f>
        <v>0</v>
      </c>
      <c r="BH215" s="233">
        <f>IF(N215="zníž. prenesená",J215,0)</f>
        <v>0</v>
      </c>
      <c r="BI215" s="233">
        <f>IF(N215="nulová",J215,0)</f>
        <v>0</v>
      </c>
      <c r="BJ215" s="15" t="s">
        <v>144</v>
      </c>
      <c r="BK215" s="234">
        <f>ROUND(I215*H215,3)</f>
        <v>0</v>
      </c>
      <c r="BL215" s="15" t="s">
        <v>192</v>
      </c>
      <c r="BM215" s="232" t="s">
        <v>370</v>
      </c>
    </row>
    <row r="216" s="1" customFormat="1" ht="24" customHeight="1">
      <c r="B216" s="36"/>
      <c r="C216" s="222" t="s">
        <v>379</v>
      </c>
      <c r="D216" s="222" t="s">
        <v>138</v>
      </c>
      <c r="E216" s="223" t="s">
        <v>372</v>
      </c>
      <c r="F216" s="224" t="s">
        <v>373</v>
      </c>
      <c r="G216" s="225" t="s">
        <v>181</v>
      </c>
      <c r="H216" s="226">
        <v>1</v>
      </c>
      <c r="I216" s="227"/>
      <c r="J216" s="226">
        <f>ROUND(I216*H216,3)</f>
        <v>0</v>
      </c>
      <c r="K216" s="224" t="s">
        <v>142</v>
      </c>
      <c r="L216" s="41"/>
      <c r="M216" s="228" t="s">
        <v>1</v>
      </c>
      <c r="N216" s="229" t="s">
        <v>41</v>
      </c>
      <c r="O216" s="84"/>
      <c r="P216" s="230">
        <f>O216*H216</f>
        <v>0</v>
      </c>
      <c r="Q216" s="230">
        <v>0.00116</v>
      </c>
      <c r="R216" s="230">
        <f>Q216*H216</f>
        <v>0.00116</v>
      </c>
      <c r="S216" s="230">
        <v>0</v>
      </c>
      <c r="T216" s="231">
        <f>S216*H216</f>
        <v>0</v>
      </c>
      <c r="AR216" s="232" t="s">
        <v>192</v>
      </c>
      <c r="AT216" s="232" t="s">
        <v>138</v>
      </c>
      <c r="AU216" s="232" t="s">
        <v>144</v>
      </c>
      <c r="AY216" s="15" t="s">
        <v>135</v>
      </c>
      <c r="BE216" s="233">
        <f>IF(N216="základná",J216,0)</f>
        <v>0</v>
      </c>
      <c r="BF216" s="233">
        <f>IF(N216="znížená",J216,0)</f>
        <v>0</v>
      </c>
      <c r="BG216" s="233">
        <f>IF(N216="zákl. prenesená",J216,0)</f>
        <v>0</v>
      </c>
      <c r="BH216" s="233">
        <f>IF(N216="zníž. prenesená",J216,0)</f>
        <v>0</v>
      </c>
      <c r="BI216" s="233">
        <f>IF(N216="nulová",J216,0)</f>
        <v>0</v>
      </c>
      <c r="BJ216" s="15" t="s">
        <v>144</v>
      </c>
      <c r="BK216" s="234">
        <f>ROUND(I216*H216,3)</f>
        <v>0</v>
      </c>
      <c r="BL216" s="15" t="s">
        <v>192</v>
      </c>
      <c r="BM216" s="232" t="s">
        <v>374</v>
      </c>
    </row>
    <row r="217" s="1" customFormat="1" ht="16.5" customHeight="1">
      <c r="B217" s="36"/>
      <c r="C217" s="247" t="s">
        <v>384</v>
      </c>
      <c r="D217" s="247" t="s">
        <v>184</v>
      </c>
      <c r="E217" s="248" t="s">
        <v>376</v>
      </c>
      <c r="F217" s="249" t="s">
        <v>377</v>
      </c>
      <c r="G217" s="250" t="s">
        <v>181</v>
      </c>
      <c r="H217" s="251">
        <v>1</v>
      </c>
      <c r="I217" s="252"/>
      <c r="J217" s="251">
        <f>ROUND(I217*H217,3)</f>
        <v>0</v>
      </c>
      <c r="K217" s="249" t="s">
        <v>142</v>
      </c>
      <c r="L217" s="253"/>
      <c r="M217" s="254" t="s">
        <v>1</v>
      </c>
      <c r="N217" s="255" t="s">
        <v>41</v>
      </c>
      <c r="O217" s="84"/>
      <c r="P217" s="230">
        <f>O217*H217</f>
        <v>0</v>
      </c>
      <c r="Q217" s="230">
        <v>0.0041900000000000001</v>
      </c>
      <c r="R217" s="230">
        <f>Q217*H217</f>
        <v>0.0041900000000000001</v>
      </c>
      <c r="S217" s="230">
        <v>0</v>
      </c>
      <c r="T217" s="231">
        <f>S217*H217</f>
        <v>0</v>
      </c>
      <c r="AR217" s="232" t="s">
        <v>283</v>
      </c>
      <c r="AT217" s="232" t="s">
        <v>184</v>
      </c>
      <c r="AU217" s="232" t="s">
        <v>144</v>
      </c>
      <c r="AY217" s="15" t="s">
        <v>135</v>
      </c>
      <c r="BE217" s="233">
        <f>IF(N217="základná",J217,0)</f>
        <v>0</v>
      </c>
      <c r="BF217" s="233">
        <f>IF(N217="znížená",J217,0)</f>
        <v>0</v>
      </c>
      <c r="BG217" s="233">
        <f>IF(N217="zákl. prenesená",J217,0)</f>
        <v>0</v>
      </c>
      <c r="BH217" s="233">
        <f>IF(N217="zníž. prenesená",J217,0)</f>
        <v>0</v>
      </c>
      <c r="BI217" s="233">
        <f>IF(N217="nulová",J217,0)</f>
        <v>0</v>
      </c>
      <c r="BJ217" s="15" t="s">
        <v>144</v>
      </c>
      <c r="BK217" s="234">
        <f>ROUND(I217*H217,3)</f>
        <v>0</v>
      </c>
      <c r="BL217" s="15" t="s">
        <v>192</v>
      </c>
      <c r="BM217" s="232" t="s">
        <v>378</v>
      </c>
    </row>
    <row r="218" s="1" customFormat="1" ht="24" customHeight="1">
      <c r="B218" s="36"/>
      <c r="C218" s="222" t="s">
        <v>390</v>
      </c>
      <c r="D218" s="222" t="s">
        <v>138</v>
      </c>
      <c r="E218" s="223" t="s">
        <v>380</v>
      </c>
      <c r="F218" s="224" t="s">
        <v>381</v>
      </c>
      <c r="G218" s="225" t="s">
        <v>152</v>
      </c>
      <c r="H218" s="226">
        <v>12</v>
      </c>
      <c r="I218" s="227"/>
      <c r="J218" s="226">
        <f>ROUND(I218*H218,3)</f>
        <v>0</v>
      </c>
      <c r="K218" s="224" t="s">
        <v>142</v>
      </c>
      <c r="L218" s="41"/>
      <c r="M218" s="228" t="s">
        <v>1</v>
      </c>
      <c r="N218" s="229" t="s">
        <v>41</v>
      </c>
      <c r="O218" s="84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32" t="s">
        <v>192</v>
      </c>
      <c r="AT218" s="232" t="s">
        <v>138</v>
      </c>
      <c r="AU218" s="232" t="s">
        <v>144</v>
      </c>
      <c r="AY218" s="15" t="s">
        <v>135</v>
      </c>
      <c r="BE218" s="233">
        <f>IF(N218="základná",J218,0)</f>
        <v>0</v>
      </c>
      <c r="BF218" s="233">
        <f>IF(N218="znížená",J218,0)</f>
        <v>0</v>
      </c>
      <c r="BG218" s="233">
        <f>IF(N218="zákl. prenesená",J218,0)</f>
        <v>0</v>
      </c>
      <c r="BH218" s="233">
        <f>IF(N218="zníž. prenesená",J218,0)</f>
        <v>0</v>
      </c>
      <c r="BI218" s="233">
        <f>IF(N218="nulová",J218,0)</f>
        <v>0</v>
      </c>
      <c r="BJ218" s="15" t="s">
        <v>144</v>
      </c>
      <c r="BK218" s="234">
        <f>ROUND(I218*H218,3)</f>
        <v>0</v>
      </c>
      <c r="BL218" s="15" t="s">
        <v>192</v>
      </c>
      <c r="BM218" s="232" t="s">
        <v>382</v>
      </c>
    </row>
    <row r="219" s="12" customFormat="1">
      <c r="B219" s="235"/>
      <c r="C219" s="236"/>
      <c r="D219" s="237" t="s">
        <v>146</v>
      </c>
      <c r="E219" s="238" t="s">
        <v>1</v>
      </c>
      <c r="F219" s="239" t="s">
        <v>1017</v>
      </c>
      <c r="G219" s="236"/>
      <c r="H219" s="240">
        <v>12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AT219" s="246" t="s">
        <v>146</v>
      </c>
      <c r="AU219" s="246" t="s">
        <v>144</v>
      </c>
      <c r="AV219" s="12" t="s">
        <v>144</v>
      </c>
      <c r="AW219" s="12" t="s">
        <v>30</v>
      </c>
      <c r="AX219" s="12" t="s">
        <v>83</v>
      </c>
      <c r="AY219" s="246" t="s">
        <v>135</v>
      </c>
    </row>
    <row r="220" s="1" customFormat="1" ht="24" customHeight="1">
      <c r="B220" s="36"/>
      <c r="C220" s="222" t="s">
        <v>393</v>
      </c>
      <c r="D220" s="222" t="s">
        <v>138</v>
      </c>
      <c r="E220" s="223" t="s">
        <v>385</v>
      </c>
      <c r="F220" s="224" t="s">
        <v>386</v>
      </c>
      <c r="G220" s="225" t="s">
        <v>259</v>
      </c>
      <c r="H220" s="226">
        <v>0.025000000000000001</v>
      </c>
      <c r="I220" s="227"/>
      <c r="J220" s="226">
        <f>ROUND(I220*H220,3)</f>
        <v>0</v>
      </c>
      <c r="K220" s="224" t="s">
        <v>142</v>
      </c>
      <c r="L220" s="41"/>
      <c r="M220" s="228" t="s">
        <v>1</v>
      </c>
      <c r="N220" s="229" t="s">
        <v>41</v>
      </c>
      <c r="O220" s="84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32" t="s">
        <v>192</v>
      </c>
      <c r="AT220" s="232" t="s">
        <v>138</v>
      </c>
      <c r="AU220" s="232" t="s">
        <v>144</v>
      </c>
      <c r="AY220" s="15" t="s">
        <v>135</v>
      </c>
      <c r="BE220" s="233">
        <f>IF(N220="základná",J220,0)</f>
        <v>0</v>
      </c>
      <c r="BF220" s="233">
        <f>IF(N220="znížená",J220,0)</f>
        <v>0</v>
      </c>
      <c r="BG220" s="233">
        <f>IF(N220="zákl. prenesená",J220,0)</f>
        <v>0</v>
      </c>
      <c r="BH220" s="233">
        <f>IF(N220="zníž. prenesená",J220,0)</f>
        <v>0</v>
      </c>
      <c r="BI220" s="233">
        <f>IF(N220="nulová",J220,0)</f>
        <v>0</v>
      </c>
      <c r="BJ220" s="15" t="s">
        <v>144</v>
      </c>
      <c r="BK220" s="234">
        <f>ROUND(I220*H220,3)</f>
        <v>0</v>
      </c>
      <c r="BL220" s="15" t="s">
        <v>192</v>
      </c>
      <c r="BM220" s="232" t="s">
        <v>387</v>
      </c>
    </row>
    <row r="221" s="11" customFormat="1" ht="22.8" customHeight="1">
      <c r="B221" s="206"/>
      <c r="C221" s="207"/>
      <c r="D221" s="208" t="s">
        <v>74</v>
      </c>
      <c r="E221" s="220" t="s">
        <v>388</v>
      </c>
      <c r="F221" s="220" t="s">
        <v>389</v>
      </c>
      <c r="G221" s="207"/>
      <c r="H221" s="207"/>
      <c r="I221" s="210"/>
      <c r="J221" s="221">
        <f>BK221</f>
        <v>0</v>
      </c>
      <c r="K221" s="207"/>
      <c r="L221" s="212"/>
      <c r="M221" s="213"/>
      <c r="N221" s="214"/>
      <c r="O221" s="214"/>
      <c r="P221" s="215">
        <f>SUM(P222:P230)</f>
        <v>0</v>
      </c>
      <c r="Q221" s="214"/>
      <c r="R221" s="215">
        <f>SUM(R222:R230)</f>
        <v>0.01712</v>
      </c>
      <c r="S221" s="214"/>
      <c r="T221" s="216">
        <f>SUM(T222:T230)</f>
        <v>0</v>
      </c>
      <c r="AR221" s="217" t="s">
        <v>144</v>
      </c>
      <c r="AT221" s="218" t="s">
        <v>74</v>
      </c>
      <c r="AU221" s="218" t="s">
        <v>83</v>
      </c>
      <c r="AY221" s="217" t="s">
        <v>135</v>
      </c>
      <c r="BK221" s="219">
        <f>SUM(BK222:BK230)</f>
        <v>0</v>
      </c>
    </row>
    <row r="222" s="1" customFormat="1" ht="24" customHeight="1">
      <c r="B222" s="36"/>
      <c r="C222" s="222" t="s">
        <v>397</v>
      </c>
      <c r="D222" s="222" t="s">
        <v>138</v>
      </c>
      <c r="E222" s="223" t="s">
        <v>391</v>
      </c>
      <c r="F222" s="224" t="s">
        <v>328</v>
      </c>
      <c r="G222" s="225" t="s">
        <v>329</v>
      </c>
      <c r="H222" s="226">
        <v>1</v>
      </c>
      <c r="I222" s="227"/>
      <c r="J222" s="226">
        <f>ROUND(I222*H222,3)</f>
        <v>0</v>
      </c>
      <c r="K222" s="224" t="s">
        <v>1</v>
      </c>
      <c r="L222" s="41"/>
      <c r="M222" s="228" t="s">
        <v>1</v>
      </c>
      <c r="N222" s="229" t="s">
        <v>41</v>
      </c>
      <c r="O222" s="84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32" t="s">
        <v>192</v>
      </c>
      <c r="AT222" s="232" t="s">
        <v>138</v>
      </c>
      <c r="AU222" s="232" t="s">
        <v>144</v>
      </c>
      <c r="AY222" s="15" t="s">
        <v>135</v>
      </c>
      <c r="BE222" s="233">
        <f>IF(N222="základná",J222,0)</f>
        <v>0</v>
      </c>
      <c r="BF222" s="233">
        <f>IF(N222="znížená",J222,0)</f>
        <v>0</v>
      </c>
      <c r="BG222" s="233">
        <f>IF(N222="zákl. prenesená",J222,0)</f>
        <v>0</v>
      </c>
      <c r="BH222" s="233">
        <f>IF(N222="zníž. prenesená",J222,0)</f>
        <v>0</v>
      </c>
      <c r="BI222" s="233">
        <f>IF(N222="nulová",J222,0)</f>
        <v>0</v>
      </c>
      <c r="BJ222" s="15" t="s">
        <v>144</v>
      </c>
      <c r="BK222" s="234">
        <f>ROUND(I222*H222,3)</f>
        <v>0</v>
      </c>
      <c r="BL222" s="15" t="s">
        <v>192</v>
      </c>
      <c r="BM222" s="232" t="s">
        <v>392</v>
      </c>
    </row>
    <row r="223" s="1" customFormat="1" ht="24" customHeight="1">
      <c r="B223" s="36"/>
      <c r="C223" s="222" t="s">
        <v>401</v>
      </c>
      <c r="D223" s="222" t="s">
        <v>138</v>
      </c>
      <c r="E223" s="223" t="s">
        <v>394</v>
      </c>
      <c r="F223" s="224" t="s">
        <v>395</v>
      </c>
      <c r="G223" s="225" t="s">
        <v>198</v>
      </c>
      <c r="H223" s="226">
        <v>2</v>
      </c>
      <c r="I223" s="227"/>
      <c r="J223" s="226">
        <f>ROUND(I223*H223,3)</f>
        <v>0</v>
      </c>
      <c r="K223" s="224" t="s">
        <v>142</v>
      </c>
      <c r="L223" s="41"/>
      <c r="M223" s="228" t="s">
        <v>1</v>
      </c>
      <c r="N223" s="229" t="s">
        <v>41</v>
      </c>
      <c r="O223" s="84"/>
      <c r="P223" s="230">
        <f>O223*H223</f>
        <v>0</v>
      </c>
      <c r="Q223" s="230">
        <v>0.0040299999999999997</v>
      </c>
      <c r="R223" s="230">
        <f>Q223*H223</f>
        <v>0.0080599999999999995</v>
      </c>
      <c r="S223" s="230">
        <v>0</v>
      </c>
      <c r="T223" s="231">
        <f>S223*H223</f>
        <v>0</v>
      </c>
      <c r="AR223" s="232" t="s">
        <v>192</v>
      </c>
      <c r="AT223" s="232" t="s">
        <v>138</v>
      </c>
      <c r="AU223" s="232" t="s">
        <v>144</v>
      </c>
      <c r="AY223" s="15" t="s">
        <v>135</v>
      </c>
      <c r="BE223" s="233">
        <f>IF(N223="základná",J223,0)</f>
        <v>0</v>
      </c>
      <c r="BF223" s="233">
        <f>IF(N223="znížená",J223,0)</f>
        <v>0</v>
      </c>
      <c r="BG223" s="233">
        <f>IF(N223="zákl. prenesená",J223,0)</f>
        <v>0</v>
      </c>
      <c r="BH223" s="233">
        <f>IF(N223="zníž. prenesená",J223,0)</f>
        <v>0</v>
      </c>
      <c r="BI223" s="233">
        <f>IF(N223="nulová",J223,0)</f>
        <v>0</v>
      </c>
      <c r="BJ223" s="15" t="s">
        <v>144</v>
      </c>
      <c r="BK223" s="234">
        <f>ROUND(I223*H223,3)</f>
        <v>0</v>
      </c>
      <c r="BL223" s="15" t="s">
        <v>192</v>
      </c>
      <c r="BM223" s="232" t="s">
        <v>396</v>
      </c>
    </row>
    <row r="224" s="1" customFormat="1" ht="24" customHeight="1">
      <c r="B224" s="36"/>
      <c r="C224" s="222" t="s">
        <v>405</v>
      </c>
      <c r="D224" s="222" t="s">
        <v>138</v>
      </c>
      <c r="E224" s="223" t="s">
        <v>398</v>
      </c>
      <c r="F224" s="224" t="s">
        <v>399</v>
      </c>
      <c r="G224" s="225" t="s">
        <v>152</v>
      </c>
      <c r="H224" s="226">
        <v>10</v>
      </c>
      <c r="I224" s="227"/>
      <c r="J224" s="226">
        <f>ROUND(I224*H224,3)</f>
        <v>0</v>
      </c>
      <c r="K224" s="224" t="s">
        <v>142</v>
      </c>
      <c r="L224" s="41"/>
      <c r="M224" s="228" t="s">
        <v>1</v>
      </c>
      <c r="N224" s="229" t="s">
        <v>41</v>
      </c>
      <c r="O224" s="84"/>
      <c r="P224" s="230">
        <f>O224*H224</f>
        <v>0</v>
      </c>
      <c r="Q224" s="230">
        <v>0.00050000000000000001</v>
      </c>
      <c r="R224" s="230">
        <f>Q224*H224</f>
        <v>0.0050000000000000001</v>
      </c>
      <c r="S224" s="230">
        <v>0</v>
      </c>
      <c r="T224" s="231">
        <f>S224*H224</f>
        <v>0</v>
      </c>
      <c r="AR224" s="232" t="s">
        <v>192</v>
      </c>
      <c r="AT224" s="232" t="s">
        <v>138</v>
      </c>
      <c r="AU224" s="232" t="s">
        <v>144</v>
      </c>
      <c r="AY224" s="15" t="s">
        <v>135</v>
      </c>
      <c r="BE224" s="233">
        <f>IF(N224="základná",J224,0)</f>
        <v>0</v>
      </c>
      <c r="BF224" s="233">
        <f>IF(N224="znížená",J224,0)</f>
        <v>0</v>
      </c>
      <c r="BG224" s="233">
        <f>IF(N224="zákl. prenesená",J224,0)</f>
        <v>0</v>
      </c>
      <c r="BH224" s="233">
        <f>IF(N224="zníž. prenesená",J224,0)</f>
        <v>0</v>
      </c>
      <c r="BI224" s="233">
        <f>IF(N224="nulová",J224,0)</f>
        <v>0</v>
      </c>
      <c r="BJ224" s="15" t="s">
        <v>144</v>
      </c>
      <c r="BK224" s="234">
        <f>ROUND(I224*H224,3)</f>
        <v>0</v>
      </c>
      <c r="BL224" s="15" t="s">
        <v>192</v>
      </c>
      <c r="BM224" s="232" t="s">
        <v>400</v>
      </c>
    </row>
    <row r="225" s="1" customFormat="1" ht="16.5" customHeight="1">
      <c r="B225" s="36"/>
      <c r="C225" s="222" t="s">
        <v>409</v>
      </c>
      <c r="D225" s="222" t="s">
        <v>138</v>
      </c>
      <c r="E225" s="223" t="s">
        <v>402</v>
      </c>
      <c r="F225" s="224" t="s">
        <v>403</v>
      </c>
      <c r="G225" s="225" t="s">
        <v>181</v>
      </c>
      <c r="H225" s="226">
        <v>5</v>
      </c>
      <c r="I225" s="227"/>
      <c r="J225" s="226">
        <f>ROUND(I225*H225,3)</f>
        <v>0</v>
      </c>
      <c r="K225" s="224" t="s">
        <v>142</v>
      </c>
      <c r="L225" s="41"/>
      <c r="M225" s="228" t="s">
        <v>1</v>
      </c>
      <c r="N225" s="229" t="s">
        <v>41</v>
      </c>
      <c r="O225" s="84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32" t="s">
        <v>192</v>
      </c>
      <c r="AT225" s="232" t="s">
        <v>138</v>
      </c>
      <c r="AU225" s="232" t="s">
        <v>144</v>
      </c>
      <c r="AY225" s="15" t="s">
        <v>135</v>
      </c>
      <c r="BE225" s="233">
        <f>IF(N225="základná",J225,0)</f>
        <v>0</v>
      </c>
      <c r="BF225" s="233">
        <f>IF(N225="znížená",J225,0)</f>
        <v>0</v>
      </c>
      <c r="BG225" s="233">
        <f>IF(N225="zákl. prenesená",J225,0)</f>
        <v>0</v>
      </c>
      <c r="BH225" s="233">
        <f>IF(N225="zníž. prenesená",J225,0)</f>
        <v>0</v>
      </c>
      <c r="BI225" s="233">
        <f>IF(N225="nulová",J225,0)</f>
        <v>0</v>
      </c>
      <c r="BJ225" s="15" t="s">
        <v>144</v>
      </c>
      <c r="BK225" s="234">
        <f>ROUND(I225*H225,3)</f>
        <v>0</v>
      </c>
      <c r="BL225" s="15" t="s">
        <v>192</v>
      </c>
      <c r="BM225" s="232" t="s">
        <v>404</v>
      </c>
    </row>
    <row r="226" s="1" customFormat="1" ht="24" customHeight="1">
      <c r="B226" s="36"/>
      <c r="C226" s="222" t="s">
        <v>413</v>
      </c>
      <c r="D226" s="222" t="s">
        <v>138</v>
      </c>
      <c r="E226" s="223" t="s">
        <v>406</v>
      </c>
      <c r="F226" s="224" t="s">
        <v>407</v>
      </c>
      <c r="G226" s="225" t="s">
        <v>181</v>
      </c>
      <c r="H226" s="226">
        <v>2</v>
      </c>
      <c r="I226" s="227"/>
      <c r="J226" s="226">
        <f>ROUND(I226*H226,3)</f>
        <v>0</v>
      </c>
      <c r="K226" s="224" t="s">
        <v>142</v>
      </c>
      <c r="L226" s="41"/>
      <c r="M226" s="228" t="s">
        <v>1</v>
      </c>
      <c r="N226" s="229" t="s">
        <v>41</v>
      </c>
      <c r="O226" s="84"/>
      <c r="P226" s="230">
        <f>O226*H226</f>
        <v>0</v>
      </c>
      <c r="Q226" s="230">
        <v>0.001</v>
      </c>
      <c r="R226" s="230">
        <f>Q226*H226</f>
        <v>0.002</v>
      </c>
      <c r="S226" s="230">
        <v>0</v>
      </c>
      <c r="T226" s="231">
        <f>S226*H226</f>
        <v>0</v>
      </c>
      <c r="AR226" s="232" t="s">
        <v>192</v>
      </c>
      <c r="AT226" s="232" t="s">
        <v>138</v>
      </c>
      <c r="AU226" s="232" t="s">
        <v>144</v>
      </c>
      <c r="AY226" s="15" t="s">
        <v>135</v>
      </c>
      <c r="BE226" s="233">
        <f>IF(N226="základná",J226,0)</f>
        <v>0</v>
      </c>
      <c r="BF226" s="233">
        <f>IF(N226="znížená",J226,0)</f>
        <v>0</v>
      </c>
      <c r="BG226" s="233">
        <f>IF(N226="zákl. prenesená",J226,0)</f>
        <v>0</v>
      </c>
      <c r="BH226" s="233">
        <f>IF(N226="zníž. prenesená",J226,0)</f>
        <v>0</v>
      </c>
      <c r="BI226" s="233">
        <f>IF(N226="nulová",J226,0)</f>
        <v>0</v>
      </c>
      <c r="BJ226" s="15" t="s">
        <v>144</v>
      </c>
      <c r="BK226" s="234">
        <f>ROUND(I226*H226,3)</f>
        <v>0</v>
      </c>
      <c r="BL226" s="15" t="s">
        <v>192</v>
      </c>
      <c r="BM226" s="232" t="s">
        <v>408</v>
      </c>
    </row>
    <row r="227" s="1" customFormat="1" ht="24" customHeight="1">
      <c r="B227" s="36"/>
      <c r="C227" s="247" t="s">
        <v>417</v>
      </c>
      <c r="D227" s="247" t="s">
        <v>184</v>
      </c>
      <c r="E227" s="248" t="s">
        <v>410</v>
      </c>
      <c r="F227" s="249" t="s">
        <v>411</v>
      </c>
      <c r="G227" s="250" t="s">
        <v>181</v>
      </c>
      <c r="H227" s="251">
        <v>2</v>
      </c>
      <c r="I227" s="252"/>
      <c r="J227" s="251">
        <f>ROUND(I227*H227,3)</f>
        <v>0</v>
      </c>
      <c r="K227" s="249" t="s">
        <v>142</v>
      </c>
      <c r="L227" s="253"/>
      <c r="M227" s="254" t="s">
        <v>1</v>
      </c>
      <c r="N227" s="255" t="s">
        <v>41</v>
      </c>
      <c r="O227" s="84"/>
      <c r="P227" s="230">
        <f>O227*H227</f>
        <v>0</v>
      </c>
      <c r="Q227" s="230">
        <v>8.0000000000000007E-05</v>
      </c>
      <c r="R227" s="230">
        <f>Q227*H227</f>
        <v>0.00016000000000000001</v>
      </c>
      <c r="S227" s="230">
        <v>0</v>
      </c>
      <c r="T227" s="231">
        <f>S227*H227</f>
        <v>0</v>
      </c>
      <c r="AR227" s="232" t="s">
        <v>283</v>
      </c>
      <c r="AT227" s="232" t="s">
        <v>184</v>
      </c>
      <c r="AU227" s="232" t="s">
        <v>144</v>
      </c>
      <c r="AY227" s="15" t="s">
        <v>135</v>
      </c>
      <c r="BE227" s="233">
        <f>IF(N227="základná",J227,0)</f>
        <v>0</v>
      </c>
      <c r="BF227" s="233">
        <f>IF(N227="znížená",J227,0)</f>
        <v>0</v>
      </c>
      <c r="BG227" s="233">
        <f>IF(N227="zákl. prenesená",J227,0)</f>
        <v>0</v>
      </c>
      <c r="BH227" s="233">
        <f>IF(N227="zníž. prenesená",J227,0)</f>
        <v>0</v>
      </c>
      <c r="BI227" s="233">
        <f>IF(N227="nulová",J227,0)</f>
        <v>0</v>
      </c>
      <c r="BJ227" s="15" t="s">
        <v>144</v>
      </c>
      <c r="BK227" s="234">
        <f>ROUND(I227*H227,3)</f>
        <v>0</v>
      </c>
      <c r="BL227" s="15" t="s">
        <v>192</v>
      </c>
      <c r="BM227" s="232" t="s">
        <v>412</v>
      </c>
    </row>
    <row r="228" s="1" customFormat="1" ht="16.5" customHeight="1">
      <c r="B228" s="36"/>
      <c r="C228" s="222" t="s">
        <v>421</v>
      </c>
      <c r="D228" s="222" t="s">
        <v>138</v>
      </c>
      <c r="E228" s="223" t="s">
        <v>414</v>
      </c>
      <c r="F228" s="224" t="s">
        <v>415</v>
      </c>
      <c r="G228" s="225" t="s">
        <v>152</v>
      </c>
      <c r="H228" s="226">
        <v>10</v>
      </c>
      <c r="I228" s="227"/>
      <c r="J228" s="226">
        <f>ROUND(I228*H228,3)</f>
        <v>0</v>
      </c>
      <c r="K228" s="224" t="s">
        <v>142</v>
      </c>
      <c r="L228" s="41"/>
      <c r="M228" s="228" t="s">
        <v>1</v>
      </c>
      <c r="N228" s="229" t="s">
        <v>41</v>
      </c>
      <c r="O228" s="84"/>
      <c r="P228" s="230">
        <f>O228*H228</f>
        <v>0</v>
      </c>
      <c r="Q228" s="230">
        <v>0.00018000000000000001</v>
      </c>
      <c r="R228" s="230">
        <f>Q228*H228</f>
        <v>0.0018000000000000002</v>
      </c>
      <c r="S228" s="230">
        <v>0</v>
      </c>
      <c r="T228" s="231">
        <f>S228*H228</f>
        <v>0</v>
      </c>
      <c r="AR228" s="232" t="s">
        <v>192</v>
      </c>
      <c r="AT228" s="232" t="s">
        <v>138</v>
      </c>
      <c r="AU228" s="232" t="s">
        <v>144</v>
      </c>
      <c r="AY228" s="15" t="s">
        <v>135</v>
      </c>
      <c r="BE228" s="233">
        <f>IF(N228="základná",J228,0)</f>
        <v>0</v>
      </c>
      <c r="BF228" s="233">
        <f>IF(N228="znížená",J228,0)</f>
        <v>0</v>
      </c>
      <c r="BG228" s="233">
        <f>IF(N228="zákl. prenesená",J228,0)</f>
        <v>0</v>
      </c>
      <c r="BH228" s="233">
        <f>IF(N228="zníž. prenesená",J228,0)</f>
        <v>0</v>
      </c>
      <c r="BI228" s="233">
        <f>IF(N228="nulová",J228,0)</f>
        <v>0</v>
      </c>
      <c r="BJ228" s="15" t="s">
        <v>144</v>
      </c>
      <c r="BK228" s="234">
        <f>ROUND(I228*H228,3)</f>
        <v>0</v>
      </c>
      <c r="BL228" s="15" t="s">
        <v>192</v>
      </c>
      <c r="BM228" s="232" t="s">
        <v>416</v>
      </c>
    </row>
    <row r="229" s="1" customFormat="1" ht="24" customHeight="1">
      <c r="B229" s="36"/>
      <c r="C229" s="222" t="s">
        <v>427</v>
      </c>
      <c r="D229" s="222" t="s">
        <v>138</v>
      </c>
      <c r="E229" s="223" t="s">
        <v>418</v>
      </c>
      <c r="F229" s="224" t="s">
        <v>419</v>
      </c>
      <c r="G229" s="225" t="s">
        <v>152</v>
      </c>
      <c r="H229" s="226">
        <v>10</v>
      </c>
      <c r="I229" s="227"/>
      <c r="J229" s="226">
        <f>ROUND(I229*H229,3)</f>
        <v>0</v>
      </c>
      <c r="K229" s="224" t="s">
        <v>142</v>
      </c>
      <c r="L229" s="41"/>
      <c r="M229" s="228" t="s">
        <v>1</v>
      </c>
      <c r="N229" s="229" t="s">
        <v>41</v>
      </c>
      <c r="O229" s="84"/>
      <c r="P229" s="230">
        <f>O229*H229</f>
        <v>0</v>
      </c>
      <c r="Q229" s="230">
        <v>1.0000000000000001E-05</v>
      </c>
      <c r="R229" s="230">
        <f>Q229*H229</f>
        <v>0.00010000000000000001</v>
      </c>
      <c r="S229" s="230">
        <v>0</v>
      </c>
      <c r="T229" s="231">
        <f>S229*H229</f>
        <v>0</v>
      </c>
      <c r="AR229" s="232" t="s">
        <v>192</v>
      </c>
      <c r="AT229" s="232" t="s">
        <v>138</v>
      </c>
      <c r="AU229" s="232" t="s">
        <v>144</v>
      </c>
      <c r="AY229" s="15" t="s">
        <v>135</v>
      </c>
      <c r="BE229" s="233">
        <f>IF(N229="základná",J229,0)</f>
        <v>0</v>
      </c>
      <c r="BF229" s="233">
        <f>IF(N229="znížená",J229,0)</f>
        <v>0</v>
      </c>
      <c r="BG229" s="233">
        <f>IF(N229="zákl. prenesená",J229,0)</f>
        <v>0</v>
      </c>
      <c r="BH229" s="233">
        <f>IF(N229="zníž. prenesená",J229,0)</f>
        <v>0</v>
      </c>
      <c r="BI229" s="233">
        <f>IF(N229="nulová",J229,0)</f>
        <v>0</v>
      </c>
      <c r="BJ229" s="15" t="s">
        <v>144</v>
      </c>
      <c r="BK229" s="234">
        <f>ROUND(I229*H229,3)</f>
        <v>0</v>
      </c>
      <c r="BL229" s="15" t="s">
        <v>192</v>
      </c>
      <c r="BM229" s="232" t="s">
        <v>420</v>
      </c>
    </row>
    <row r="230" s="1" customFormat="1" ht="24" customHeight="1">
      <c r="B230" s="36"/>
      <c r="C230" s="222" t="s">
        <v>431</v>
      </c>
      <c r="D230" s="222" t="s">
        <v>138</v>
      </c>
      <c r="E230" s="223" t="s">
        <v>422</v>
      </c>
      <c r="F230" s="224" t="s">
        <v>423</v>
      </c>
      <c r="G230" s="225" t="s">
        <v>259</v>
      </c>
      <c r="H230" s="226">
        <v>0.017000000000000001</v>
      </c>
      <c r="I230" s="227"/>
      <c r="J230" s="226">
        <f>ROUND(I230*H230,3)</f>
        <v>0</v>
      </c>
      <c r="K230" s="224" t="s">
        <v>142</v>
      </c>
      <c r="L230" s="41"/>
      <c r="M230" s="228" t="s">
        <v>1</v>
      </c>
      <c r="N230" s="229" t="s">
        <v>41</v>
      </c>
      <c r="O230" s="84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AR230" s="232" t="s">
        <v>192</v>
      </c>
      <c r="AT230" s="232" t="s">
        <v>138</v>
      </c>
      <c r="AU230" s="232" t="s">
        <v>144</v>
      </c>
      <c r="AY230" s="15" t="s">
        <v>135</v>
      </c>
      <c r="BE230" s="233">
        <f>IF(N230="základná",J230,0)</f>
        <v>0</v>
      </c>
      <c r="BF230" s="233">
        <f>IF(N230="znížená",J230,0)</f>
        <v>0</v>
      </c>
      <c r="BG230" s="233">
        <f>IF(N230="zákl. prenesená",J230,0)</f>
        <v>0</v>
      </c>
      <c r="BH230" s="233">
        <f>IF(N230="zníž. prenesená",J230,0)</f>
        <v>0</v>
      </c>
      <c r="BI230" s="233">
        <f>IF(N230="nulová",J230,0)</f>
        <v>0</v>
      </c>
      <c r="BJ230" s="15" t="s">
        <v>144</v>
      </c>
      <c r="BK230" s="234">
        <f>ROUND(I230*H230,3)</f>
        <v>0</v>
      </c>
      <c r="BL230" s="15" t="s">
        <v>192</v>
      </c>
      <c r="BM230" s="232" t="s">
        <v>424</v>
      </c>
    </row>
    <row r="231" s="11" customFormat="1" ht="22.8" customHeight="1">
      <c r="B231" s="206"/>
      <c r="C231" s="207"/>
      <c r="D231" s="208" t="s">
        <v>74</v>
      </c>
      <c r="E231" s="220" t="s">
        <v>425</v>
      </c>
      <c r="F231" s="220" t="s">
        <v>426</v>
      </c>
      <c r="G231" s="207"/>
      <c r="H231" s="207"/>
      <c r="I231" s="210"/>
      <c r="J231" s="221">
        <f>BK231</f>
        <v>0</v>
      </c>
      <c r="K231" s="207"/>
      <c r="L231" s="212"/>
      <c r="M231" s="213"/>
      <c r="N231" s="214"/>
      <c r="O231" s="214"/>
      <c r="P231" s="215">
        <f>SUM(P232:P252)</f>
        <v>0</v>
      </c>
      <c r="Q231" s="214"/>
      <c r="R231" s="215">
        <f>SUM(R232:R252)</f>
        <v>0.056469999999999999</v>
      </c>
      <c r="S231" s="214"/>
      <c r="T231" s="216">
        <f>SUM(T232:T252)</f>
        <v>0</v>
      </c>
      <c r="AR231" s="217" t="s">
        <v>144</v>
      </c>
      <c r="AT231" s="218" t="s">
        <v>74</v>
      </c>
      <c r="AU231" s="218" t="s">
        <v>83</v>
      </c>
      <c r="AY231" s="217" t="s">
        <v>135</v>
      </c>
      <c r="BK231" s="219">
        <f>SUM(BK232:BK252)</f>
        <v>0</v>
      </c>
    </row>
    <row r="232" s="1" customFormat="1" ht="24" customHeight="1">
      <c r="B232" s="36"/>
      <c r="C232" s="222" t="s">
        <v>435</v>
      </c>
      <c r="D232" s="222" t="s">
        <v>138</v>
      </c>
      <c r="E232" s="223" t="s">
        <v>428</v>
      </c>
      <c r="F232" s="224" t="s">
        <v>429</v>
      </c>
      <c r="G232" s="225" t="s">
        <v>198</v>
      </c>
      <c r="H232" s="226">
        <v>1</v>
      </c>
      <c r="I232" s="227"/>
      <c r="J232" s="226">
        <f>ROUND(I232*H232,3)</f>
        <v>0</v>
      </c>
      <c r="K232" s="224" t="s">
        <v>142</v>
      </c>
      <c r="L232" s="41"/>
      <c r="M232" s="228" t="s">
        <v>1</v>
      </c>
      <c r="N232" s="229" t="s">
        <v>41</v>
      </c>
      <c r="O232" s="84"/>
      <c r="P232" s="230">
        <f>O232*H232</f>
        <v>0</v>
      </c>
      <c r="Q232" s="230">
        <v>0.00027</v>
      </c>
      <c r="R232" s="230">
        <f>Q232*H232</f>
        <v>0.00027</v>
      </c>
      <c r="S232" s="230">
        <v>0</v>
      </c>
      <c r="T232" s="231">
        <f>S232*H232</f>
        <v>0</v>
      </c>
      <c r="AR232" s="232" t="s">
        <v>192</v>
      </c>
      <c r="AT232" s="232" t="s">
        <v>138</v>
      </c>
      <c r="AU232" s="232" t="s">
        <v>144</v>
      </c>
      <c r="AY232" s="15" t="s">
        <v>135</v>
      </c>
      <c r="BE232" s="233">
        <f>IF(N232="základná",J232,0)</f>
        <v>0</v>
      </c>
      <c r="BF232" s="233">
        <f>IF(N232="znížená",J232,0)</f>
        <v>0</v>
      </c>
      <c r="BG232" s="233">
        <f>IF(N232="zákl. prenesená",J232,0)</f>
        <v>0</v>
      </c>
      <c r="BH232" s="233">
        <f>IF(N232="zníž. prenesená",J232,0)</f>
        <v>0</v>
      </c>
      <c r="BI232" s="233">
        <f>IF(N232="nulová",J232,0)</f>
        <v>0</v>
      </c>
      <c r="BJ232" s="15" t="s">
        <v>144</v>
      </c>
      <c r="BK232" s="234">
        <f>ROUND(I232*H232,3)</f>
        <v>0</v>
      </c>
      <c r="BL232" s="15" t="s">
        <v>192</v>
      </c>
      <c r="BM232" s="232" t="s">
        <v>430</v>
      </c>
    </row>
    <row r="233" s="1" customFormat="1" ht="24" customHeight="1">
      <c r="B233" s="36"/>
      <c r="C233" s="247" t="s">
        <v>439</v>
      </c>
      <c r="D233" s="247" t="s">
        <v>184</v>
      </c>
      <c r="E233" s="248" t="s">
        <v>432</v>
      </c>
      <c r="F233" s="249" t="s">
        <v>433</v>
      </c>
      <c r="G233" s="250" t="s">
        <v>181</v>
      </c>
      <c r="H233" s="251">
        <v>1</v>
      </c>
      <c r="I233" s="252"/>
      <c r="J233" s="251">
        <f>ROUND(I233*H233,3)</f>
        <v>0</v>
      </c>
      <c r="K233" s="249" t="s">
        <v>142</v>
      </c>
      <c r="L233" s="253"/>
      <c r="M233" s="254" t="s">
        <v>1</v>
      </c>
      <c r="N233" s="255" t="s">
        <v>41</v>
      </c>
      <c r="O233" s="84"/>
      <c r="P233" s="230">
        <f>O233*H233</f>
        <v>0</v>
      </c>
      <c r="Q233" s="230">
        <v>0.025499999999999998</v>
      </c>
      <c r="R233" s="230">
        <f>Q233*H233</f>
        <v>0.025499999999999998</v>
      </c>
      <c r="S233" s="230">
        <v>0</v>
      </c>
      <c r="T233" s="231">
        <f>S233*H233</f>
        <v>0</v>
      </c>
      <c r="AR233" s="232" t="s">
        <v>283</v>
      </c>
      <c r="AT233" s="232" t="s">
        <v>184</v>
      </c>
      <c r="AU233" s="232" t="s">
        <v>144</v>
      </c>
      <c r="AY233" s="15" t="s">
        <v>135</v>
      </c>
      <c r="BE233" s="233">
        <f>IF(N233="základná",J233,0)</f>
        <v>0</v>
      </c>
      <c r="BF233" s="233">
        <f>IF(N233="znížená",J233,0)</f>
        <v>0</v>
      </c>
      <c r="BG233" s="233">
        <f>IF(N233="zákl. prenesená",J233,0)</f>
        <v>0</v>
      </c>
      <c r="BH233" s="233">
        <f>IF(N233="zníž. prenesená",J233,0)</f>
        <v>0</v>
      </c>
      <c r="BI233" s="233">
        <f>IF(N233="nulová",J233,0)</f>
        <v>0</v>
      </c>
      <c r="BJ233" s="15" t="s">
        <v>144</v>
      </c>
      <c r="BK233" s="234">
        <f>ROUND(I233*H233,3)</f>
        <v>0</v>
      </c>
      <c r="BL233" s="15" t="s">
        <v>192</v>
      </c>
      <c r="BM233" s="232" t="s">
        <v>434</v>
      </c>
    </row>
    <row r="234" s="1" customFormat="1" ht="24" customHeight="1">
      <c r="B234" s="36"/>
      <c r="C234" s="222" t="s">
        <v>443</v>
      </c>
      <c r="D234" s="222" t="s">
        <v>138</v>
      </c>
      <c r="E234" s="223" t="s">
        <v>436</v>
      </c>
      <c r="F234" s="224" t="s">
        <v>437</v>
      </c>
      <c r="G234" s="225" t="s">
        <v>181</v>
      </c>
      <c r="H234" s="226">
        <v>1</v>
      </c>
      <c r="I234" s="227"/>
      <c r="J234" s="226">
        <f>ROUND(I234*H234,3)</f>
        <v>0</v>
      </c>
      <c r="K234" s="224" t="s">
        <v>142</v>
      </c>
      <c r="L234" s="41"/>
      <c r="M234" s="228" t="s">
        <v>1</v>
      </c>
      <c r="N234" s="229" t="s">
        <v>41</v>
      </c>
      <c r="O234" s="84"/>
      <c r="P234" s="230">
        <f>O234*H234</f>
        <v>0</v>
      </c>
      <c r="Q234" s="230">
        <v>0.00027</v>
      </c>
      <c r="R234" s="230">
        <f>Q234*H234</f>
        <v>0.00027</v>
      </c>
      <c r="S234" s="230">
        <v>0</v>
      </c>
      <c r="T234" s="231">
        <f>S234*H234</f>
        <v>0</v>
      </c>
      <c r="AR234" s="232" t="s">
        <v>192</v>
      </c>
      <c r="AT234" s="232" t="s">
        <v>138</v>
      </c>
      <c r="AU234" s="232" t="s">
        <v>144</v>
      </c>
      <c r="AY234" s="15" t="s">
        <v>135</v>
      </c>
      <c r="BE234" s="233">
        <f>IF(N234="základná",J234,0)</f>
        <v>0</v>
      </c>
      <c r="BF234" s="233">
        <f>IF(N234="znížená",J234,0)</f>
        <v>0</v>
      </c>
      <c r="BG234" s="233">
        <f>IF(N234="zákl. prenesená",J234,0)</f>
        <v>0</v>
      </c>
      <c r="BH234" s="233">
        <f>IF(N234="zníž. prenesená",J234,0)</f>
        <v>0</v>
      </c>
      <c r="BI234" s="233">
        <f>IF(N234="nulová",J234,0)</f>
        <v>0</v>
      </c>
      <c r="BJ234" s="15" t="s">
        <v>144</v>
      </c>
      <c r="BK234" s="234">
        <f>ROUND(I234*H234,3)</f>
        <v>0</v>
      </c>
      <c r="BL234" s="15" t="s">
        <v>192</v>
      </c>
      <c r="BM234" s="232" t="s">
        <v>438</v>
      </c>
    </row>
    <row r="235" s="1" customFormat="1" ht="24" customHeight="1">
      <c r="B235" s="36"/>
      <c r="C235" s="247" t="s">
        <v>447</v>
      </c>
      <c r="D235" s="247" t="s">
        <v>184</v>
      </c>
      <c r="E235" s="248" t="s">
        <v>440</v>
      </c>
      <c r="F235" s="249" t="s">
        <v>441</v>
      </c>
      <c r="G235" s="250" t="s">
        <v>181</v>
      </c>
      <c r="H235" s="251">
        <v>1</v>
      </c>
      <c r="I235" s="252"/>
      <c r="J235" s="251">
        <f>ROUND(I235*H235,3)</f>
        <v>0</v>
      </c>
      <c r="K235" s="249" t="s">
        <v>1</v>
      </c>
      <c r="L235" s="253"/>
      <c r="M235" s="254" t="s">
        <v>1</v>
      </c>
      <c r="N235" s="255" t="s">
        <v>41</v>
      </c>
      <c r="O235" s="84"/>
      <c r="P235" s="230">
        <f>O235*H235</f>
        <v>0</v>
      </c>
      <c r="Q235" s="230">
        <v>0.013100000000000001</v>
      </c>
      <c r="R235" s="230">
        <f>Q235*H235</f>
        <v>0.013100000000000001</v>
      </c>
      <c r="S235" s="230">
        <v>0</v>
      </c>
      <c r="T235" s="231">
        <f>S235*H235</f>
        <v>0</v>
      </c>
      <c r="AR235" s="232" t="s">
        <v>283</v>
      </c>
      <c r="AT235" s="232" t="s">
        <v>184</v>
      </c>
      <c r="AU235" s="232" t="s">
        <v>144</v>
      </c>
      <c r="AY235" s="15" t="s">
        <v>135</v>
      </c>
      <c r="BE235" s="233">
        <f>IF(N235="základná",J235,0)</f>
        <v>0</v>
      </c>
      <c r="BF235" s="233">
        <f>IF(N235="znížená",J235,0)</f>
        <v>0</v>
      </c>
      <c r="BG235" s="233">
        <f>IF(N235="zákl. prenesená",J235,0)</f>
        <v>0</v>
      </c>
      <c r="BH235" s="233">
        <f>IF(N235="zníž. prenesená",J235,0)</f>
        <v>0</v>
      </c>
      <c r="BI235" s="233">
        <f>IF(N235="nulová",J235,0)</f>
        <v>0</v>
      </c>
      <c r="BJ235" s="15" t="s">
        <v>144</v>
      </c>
      <c r="BK235" s="234">
        <f>ROUND(I235*H235,3)</f>
        <v>0</v>
      </c>
      <c r="BL235" s="15" t="s">
        <v>192</v>
      </c>
      <c r="BM235" s="232" t="s">
        <v>442</v>
      </c>
    </row>
    <row r="236" s="1" customFormat="1" ht="24" customHeight="1">
      <c r="B236" s="36"/>
      <c r="C236" s="222" t="s">
        <v>451</v>
      </c>
      <c r="D236" s="222" t="s">
        <v>138</v>
      </c>
      <c r="E236" s="223" t="s">
        <v>444</v>
      </c>
      <c r="F236" s="224" t="s">
        <v>445</v>
      </c>
      <c r="G236" s="225" t="s">
        <v>198</v>
      </c>
      <c r="H236" s="226">
        <v>1</v>
      </c>
      <c r="I236" s="227"/>
      <c r="J236" s="226">
        <f>ROUND(I236*H236,3)</f>
        <v>0</v>
      </c>
      <c r="K236" s="224" t="s">
        <v>142</v>
      </c>
      <c r="L236" s="41"/>
      <c r="M236" s="228" t="s">
        <v>1</v>
      </c>
      <c r="N236" s="229" t="s">
        <v>41</v>
      </c>
      <c r="O236" s="84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32" t="s">
        <v>192</v>
      </c>
      <c r="AT236" s="232" t="s">
        <v>138</v>
      </c>
      <c r="AU236" s="232" t="s">
        <v>144</v>
      </c>
      <c r="AY236" s="15" t="s">
        <v>135</v>
      </c>
      <c r="BE236" s="233">
        <f>IF(N236="základná",J236,0)</f>
        <v>0</v>
      </c>
      <c r="BF236" s="233">
        <f>IF(N236="znížená",J236,0)</f>
        <v>0</v>
      </c>
      <c r="BG236" s="233">
        <f>IF(N236="zákl. prenesená",J236,0)</f>
        <v>0</v>
      </c>
      <c r="BH236" s="233">
        <f>IF(N236="zníž. prenesená",J236,0)</f>
        <v>0</v>
      </c>
      <c r="BI236" s="233">
        <f>IF(N236="nulová",J236,0)</f>
        <v>0</v>
      </c>
      <c r="BJ236" s="15" t="s">
        <v>144</v>
      </c>
      <c r="BK236" s="234">
        <f>ROUND(I236*H236,3)</f>
        <v>0</v>
      </c>
      <c r="BL236" s="15" t="s">
        <v>192</v>
      </c>
      <c r="BM236" s="232" t="s">
        <v>446</v>
      </c>
    </row>
    <row r="237" s="1" customFormat="1" ht="24" customHeight="1">
      <c r="B237" s="36"/>
      <c r="C237" s="247" t="s">
        <v>455</v>
      </c>
      <c r="D237" s="247" t="s">
        <v>184</v>
      </c>
      <c r="E237" s="248" t="s">
        <v>448</v>
      </c>
      <c r="F237" s="249" t="s">
        <v>449</v>
      </c>
      <c r="G237" s="250" t="s">
        <v>181</v>
      </c>
      <c r="H237" s="251">
        <v>1</v>
      </c>
      <c r="I237" s="252"/>
      <c r="J237" s="251">
        <f>ROUND(I237*H237,3)</f>
        <v>0</v>
      </c>
      <c r="K237" s="249" t="s">
        <v>142</v>
      </c>
      <c r="L237" s="253"/>
      <c r="M237" s="254" t="s">
        <v>1</v>
      </c>
      <c r="N237" s="255" t="s">
        <v>41</v>
      </c>
      <c r="O237" s="84"/>
      <c r="P237" s="230">
        <f>O237*H237</f>
        <v>0</v>
      </c>
      <c r="Q237" s="230">
        <v>0.001</v>
      </c>
      <c r="R237" s="230">
        <f>Q237*H237</f>
        <v>0.001</v>
      </c>
      <c r="S237" s="230">
        <v>0</v>
      </c>
      <c r="T237" s="231">
        <f>S237*H237</f>
        <v>0</v>
      </c>
      <c r="AR237" s="232" t="s">
        <v>283</v>
      </c>
      <c r="AT237" s="232" t="s">
        <v>184</v>
      </c>
      <c r="AU237" s="232" t="s">
        <v>144</v>
      </c>
      <c r="AY237" s="15" t="s">
        <v>135</v>
      </c>
      <c r="BE237" s="233">
        <f>IF(N237="základná",J237,0)</f>
        <v>0</v>
      </c>
      <c r="BF237" s="233">
        <f>IF(N237="znížená",J237,0)</f>
        <v>0</v>
      </c>
      <c r="BG237" s="233">
        <f>IF(N237="zákl. prenesená",J237,0)</f>
        <v>0</v>
      </c>
      <c r="BH237" s="233">
        <f>IF(N237="zníž. prenesená",J237,0)</f>
        <v>0</v>
      </c>
      <c r="BI237" s="233">
        <f>IF(N237="nulová",J237,0)</f>
        <v>0</v>
      </c>
      <c r="BJ237" s="15" t="s">
        <v>144</v>
      </c>
      <c r="BK237" s="234">
        <f>ROUND(I237*H237,3)</f>
        <v>0</v>
      </c>
      <c r="BL237" s="15" t="s">
        <v>192</v>
      </c>
      <c r="BM237" s="232" t="s">
        <v>450</v>
      </c>
    </row>
    <row r="238" s="1" customFormat="1" ht="16.5" customHeight="1">
      <c r="B238" s="36"/>
      <c r="C238" s="222" t="s">
        <v>459</v>
      </c>
      <c r="D238" s="222" t="s">
        <v>138</v>
      </c>
      <c r="E238" s="223" t="s">
        <v>452</v>
      </c>
      <c r="F238" s="224" t="s">
        <v>453</v>
      </c>
      <c r="G238" s="225" t="s">
        <v>198</v>
      </c>
      <c r="H238" s="226">
        <v>5</v>
      </c>
      <c r="I238" s="227"/>
      <c r="J238" s="226">
        <f>ROUND(I238*H238,3)</f>
        <v>0</v>
      </c>
      <c r="K238" s="224" t="s">
        <v>142</v>
      </c>
      <c r="L238" s="41"/>
      <c r="M238" s="228" t="s">
        <v>1</v>
      </c>
      <c r="N238" s="229" t="s">
        <v>41</v>
      </c>
      <c r="O238" s="84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32" t="s">
        <v>192</v>
      </c>
      <c r="AT238" s="232" t="s">
        <v>138</v>
      </c>
      <c r="AU238" s="232" t="s">
        <v>144</v>
      </c>
      <c r="AY238" s="15" t="s">
        <v>135</v>
      </c>
      <c r="BE238" s="233">
        <f>IF(N238="základná",J238,0)</f>
        <v>0</v>
      </c>
      <c r="BF238" s="233">
        <f>IF(N238="znížená",J238,0)</f>
        <v>0</v>
      </c>
      <c r="BG238" s="233">
        <f>IF(N238="zákl. prenesená",J238,0)</f>
        <v>0</v>
      </c>
      <c r="BH238" s="233">
        <f>IF(N238="zníž. prenesená",J238,0)</f>
        <v>0</v>
      </c>
      <c r="BI238" s="233">
        <f>IF(N238="nulová",J238,0)</f>
        <v>0</v>
      </c>
      <c r="BJ238" s="15" t="s">
        <v>144</v>
      </c>
      <c r="BK238" s="234">
        <f>ROUND(I238*H238,3)</f>
        <v>0</v>
      </c>
      <c r="BL238" s="15" t="s">
        <v>192</v>
      </c>
      <c r="BM238" s="232" t="s">
        <v>454</v>
      </c>
    </row>
    <row r="239" s="1" customFormat="1" ht="16.5" customHeight="1">
      <c r="B239" s="36"/>
      <c r="C239" s="247" t="s">
        <v>463</v>
      </c>
      <c r="D239" s="247" t="s">
        <v>184</v>
      </c>
      <c r="E239" s="248" t="s">
        <v>456</v>
      </c>
      <c r="F239" s="249" t="s">
        <v>457</v>
      </c>
      <c r="G239" s="250" t="s">
        <v>181</v>
      </c>
      <c r="H239" s="251">
        <v>2</v>
      </c>
      <c r="I239" s="252"/>
      <c r="J239" s="251">
        <f>ROUND(I239*H239,3)</f>
        <v>0</v>
      </c>
      <c r="K239" s="249" t="s">
        <v>142</v>
      </c>
      <c r="L239" s="253"/>
      <c r="M239" s="254" t="s">
        <v>1</v>
      </c>
      <c r="N239" s="255" t="s">
        <v>41</v>
      </c>
      <c r="O239" s="84"/>
      <c r="P239" s="230">
        <f>O239*H239</f>
        <v>0</v>
      </c>
      <c r="Q239" s="230">
        <v>0.00040999999999999999</v>
      </c>
      <c r="R239" s="230">
        <f>Q239*H239</f>
        <v>0.00081999999999999998</v>
      </c>
      <c r="S239" s="230">
        <v>0</v>
      </c>
      <c r="T239" s="231">
        <f>S239*H239</f>
        <v>0</v>
      </c>
      <c r="AR239" s="232" t="s">
        <v>283</v>
      </c>
      <c r="AT239" s="232" t="s">
        <v>184</v>
      </c>
      <c r="AU239" s="232" t="s">
        <v>144</v>
      </c>
      <c r="AY239" s="15" t="s">
        <v>135</v>
      </c>
      <c r="BE239" s="233">
        <f>IF(N239="základná",J239,0)</f>
        <v>0</v>
      </c>
      <c r="BF239" s="233">
        <f>IF(N239="znížená",J239,0)</f>
        <v>0</v>
      </c>
      <c r="BG239" s="233">
        <f>IF(N239="zákl. prenesená",J239,0)</f>
        <v>0</v>
      </c>
      <c r="BH239" s="233">
        <f>IF(N239="zníž. prenesená",J239,0)</f>
        <v>0</v>
      </c>
      <c r="BI239" s="233">
        <f>IF(N239="nulová",J239,0)</f>
        <v>0</v>
      </c>
      <c r="BJ239" s="15" t="s">
        <v>144</v>
      </c>
      <c r="BK239" s="234">
        <f>ROUND(I239*H239,3)</f>
        <v>0</v>
      </c>
      <c r="BL239" s="15" t="s">
        <v>192</v>
      </c>
      <c r="BM239" s="232" t="s">
        <v>458</v>
      </c>
    </row>
    <row r="240" s="1" customFormat="1" ht="16.5" customHeight="1">
      <c r="B240" s="36"/>
      <c r="C240" s="247" t="s">
        <v>467</v>
      </c>
      <c r="D240" s="247" t="s">
        <v>184</v>
      </c>
      <c r="E240" s="248" t="s">
        <v>460</v>
      </c>
      <c r="F240" s="249" t="s">
        <v>461</v>
      </c>
      <c r="G240" s="250" t="s">
        <v>181</v>
      </c>
      <c r="H240" s="251">
        <v>2</v>
      </c>
      <c r="I240" s="252"/>
      <c r="J240" s="251">
        <f>ROUND(I240*H240,3)</f>
        <v>0</v>
      </c>
      <c r="K240" s="249" t="s">
        <v>142</v>
      </c>
      <c r="L240" s="253"/>
      <c r="M240" s="254" t="s">
        <v>1</v>
      </c>
      <c r="N240" s="255" t="s">
        <v>41</v>
      </c>
      <c r="O240" s="84"/>
      <c r="P240" s="230">
        <f>O240*H240</f>
        <v>0</v>
      </c>
      <c r="Q240" s="230">
        <v>0.00038000000000000002</v>
      </c>
      <c r="R240" s="230">
        <f>Q240*H240</f>
        <v>0.00076000000000000004</v>
      </c>
      <c r="S240" s="230">
        <v>0</v>
      </c>
      <c r="T240" s="231">
        <f>S240*H240</f>
        <v>0</v>
      </c>
      <c r="AR240" s="232" t="s">
        <v>283</v>
      </c>
      <c r="AT240" s="232" t="s">
        <v>184</v>
      </c>
      <c r="AU240" s="232" t="s">
        <v>144</v>
      </c>
      <c r="AY240" s="15" t="s">
        <v>135</v>
      </c>
      <c r="BE240" s="233">
        <f>IF(N240="základná",J240,0)</f>
        <v>0</v>
      </c>
      <c r="BF240" s="233">
        <f>IF(N240="znížená",J240,0)</f>
        <v>0</v>
      </c>
      <c r="BG240" s="233">
        <f>IF(N240="zákl. prenesená",J240,0)</f>
        <v>0</v>
      </c>
      <c r="BH240" s="233">
        <f>IF(N240="zníž. prenesená",J240,0)</f>
        <v>0</v>
      </c>
      <c r="BI240" s="233">
        <f>IF(N240="nulová",J240,0)</f>
        <v>0</v>
      </c>
      <c r="BJ240" s="15" t="s">
        <v>144</v>
      </c>
      <c r="BK240" s="234">
        <f>ROUND(I240*H240,3)</f>
        <v>0</v>
      </c>
      <c r="BL240" s="15" t="s">
        <v>192</v>
      </c>
      <c r="BM240" s="232" t="s">
        <v>462</v>
      </c>
    </row>
    <row r="241" s="1" customFormat="1" ht="24" customHeight="1">
      <c r="B241" s="36"/>
      <c r="C241" s="247" t="s">
        <v>471</v>
      </c>
      <c r="D241" s="247" t="s">
        <v>184</v>
      </c>
      <c r="E241" s="248" t="s">
        <v>464</v>
      </c>
      <c r="F241" s="249" t="s">
        <v>465</v>
      </c>
      <c r="G241" s="250" t="s">
        <v>181</v>
      </c>
      <c r="H241" s="251">
        <v>1</v>
      </c>
      <c r="I241" s="252"/>
      <c r="J241" s="251">
        <f>ROUND(I241*H241,3)</f>
        <v>0</v>
      </c>
      <c r="K241" s="249" t="s">
        <v>142</v>
      </c>
      <c r="L241" s="253"/>
      <c r="M241" s="254" t="s">
        <v>1</v>
      </c>
      <c r="N241" s="255" t="s">
        <v>41</v>
      </c>
      <c r="O241" s="84"/>
      <c r="P241" s="230">
        <f>O241*H241</f>
        <v>0</v>
      </c>
      <c r="Q241" s="230">
        <v>0.00044000000000000002</v>
      </c>
      <c r="R241" s="230">
        <f>Q241*H241</f>
        <v>0.00044000000000000002</v>
      </c>
      <c r="S241" s="230">
        <v>0</v>
      </c>
      <c r="T241" s="231">
        <f>S241*H241</f>
        <v>0</v>
      </c>
      <c r="AR241" s="232" t="s">
        <v>283</v>
      </c>
      <c r="AT241" s="232" t="s">
        <v>184</v>
      </c>
      <c r="AU241" s="232" t="s">
        <v>144</v>
      </c>
      <c r="AY241" s="15" t="s">
        <v>135</v>
      </c>
      <c r="BE241" s="233">
        <f>IF(N241="základná",J241,0)</f>
        <v>0</v>
      </c>
      <c r="BF241" s="233">
        <f>IF(N241="znížená",J241,0)</f>
        <v>0</v>
      </c>
      <c r="BG241" s="233">
        <f>IF(N241="zákl. prenesená",J241,0)</f>
        <v>0</v>
      </c>
      <c r="BH241" s="233">
        <f>IF(N241="zníž. prenesená",J241,0)</f>
        <v>0</v>
      </c>
      <c r="BI241" s="233">
        <f>IF(N241="nulová",J241,0)</f>
        <v>0</v>
      </c>
      <c r="BJ241" s="15" t="s">
        <v>144</v>
      </c>
      <c r="BK241" s="234">
        <f>ROUND(I241*H241,3)</f>
        <v>0</v>
      </c>
      <c r="BL241" s="15" t="s">
        <v>192</v>
      </c>
      <c r="BM241" s="232" t="s">
        <v>466</v>
      </c>
    </row>
    <row r="242" s="1" customFormat="1" ht="24" customHeight="1">
      <c r="B242" s="36"/>
      <c r="C242" s="222" t="s">
        <v>475</v>
      </c>
      <c r="D242" s="222" t="s">
        <v>138</v>
      </c>
      <c r="E242" s="223" t="s">
        <v>468</v>
      </c>
      <c r="F242" s="224" t="s">
        <v>469</v>
      </c>
      <c r="G242" s="225" t="s">
        <v>198</v>
      </c>
      <c r="H242" s="226">
        <v>1</v>
      </c>
      <c r="I242" s="227"/>
      <c r="J242" s="226">
        <f>ROUND(I242*H242,3)</f>
        <v>0</v>
      </c>
      <c r="K242" s="224" t="s">
        <v>142</v>
      </c>
      <c r="L242" s="41"/>
      <c r="M242" s="228" t="s">
        <v>1</v>
      </c>
      <c r="N242" s="229" t="s">
        <v>41</v>
      </c>
      <c r="O242" s="84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32" t="s">
        <v>192</v>
      </c>
      <c r="AT242" s="232" t="s">
        <v>138</v>
      </c>
      <c r="AU242" s="232" t="s">
        <v>144</v>
      </c>
      <c r="AY242" s="15" t="s">
        <v>135</v>
      </c>
      <c r="BE242" s="233">
        <f>IF(N242="základná",J242,0)</f>
        <v>0</v>
      </c>
      <c r="BF242" s="233">
        <f>IF(N242="znížená",J242,0)</f>
        <v>0</v>
      </c>
      <c r="BG242" s="233">
        <f>IF(N242="zákl. prenesená",J242,0)</f>
        <v>0</v>
      </c>
      <c r="BH242" s="233">
        <f>IF(N242="zníž. prenesená",J242,0)</f>
        <v>0</v>
      </c>
      <c r="BI242" s="233">
        <f>IF(N242="nulová",J242,0)</f>
        <v>0</v>
      </c>
      <c r="BJ242" s="15" t="s">
        <v>144</v>
      </c>
      <c r="BK242" s="234">
        <f>ROUND(I242*H242,3)</f>
        <v>0</v>
      </c>
      <c r="BL242" s="15" t="s">
        <v>192</v>
      </c>
      <c r="BM242" s="232" t="s">
        <v>470</v>
      </c>
    </row>
    <row r="243" s="1" customFormat="1" ht="24" customHeight="1">
      <c r="B243" s="36"/>
      <c r="C243" s="247" t="s">
        <v>479</v>
      </c>
      <c r="D243" s="247" t="s">
        <v>184</v>
      </c>
      <c r="E243" s="248" t="s">
        <v>472</v>
      </c>
      <c r="F243" s="249" t="s">
        <v>473</v>
      </c>
      <c r="G243" s="250" t="s">
        <v>181</v>
      </c>
      <c r="H243" s="251">
        <v>1</v>
      </c>
      <c r="I243" s="252"/>
      <c r="J243" s="251">
        <f>ROUND(I243*H243,3)</f>
        <v>0</v>
      </c>
      <c r="K243" s="249" t="s">
        <v>142</v>
      </c>
      <c r="L243" s="253"/>
      <c r="M243" s="254" t="s">
        <v>1</v>
      </c>
      <c r="N243" s="255" t="s">
        <v>41</v>
      </c>
      <c r="O243" s="84"/>
      <c r="P243" s="230">
        <f>O243*H243</f>
        <v>0</v>
      </c>
      <c r="Q243" s="230">
        <v>0.01</v>
      </c>
      <c r="R243" s="230">
        <f>Q243*H243</f>
        <v>0.01</v>
      </c>
      <c r="S243" s="230">
        <v>0</v>
      </c>
      <c r="T243" s="231">
        <f>S243*H243</f>
        <v>0</v>
      </c>
      <c r="AR243" s="232" t="s">
        <v>283</v>
      </c>
      <c r="AT243" s="232" t="s">
        <v>184</v>
      </c>
      <c r="AU243" s="232" t="s">
        <v>144</v>
      </c>
      <c r="AY243" s="15" t="s">
        <v>135</v>
      </c>
      <c r="BE243" s="233">
        <f>IF(N243="základná",J243,0)</f>
        <v>0</v>
      </c>
      <c r="BF243" s="233">
        <f>IF(N243="znížená",J243,0)</f>
        <v>0</v>
      </c>
      <c r="BG243" s="233">
        <f>IF(N243="zákl. prenesená",J243,0)</f>
        <v>0</v>
      </c>
      <c r="BH243" s="233">
        <f>IF(N243="zníž. prenesená",J243,0)</f>
        <v>0</v>
      </c>
      <c r="BI243" s="233">
        <f>IF(N243="nulová",J243,0)</f>
        <v>0</v>
      </c>
      <c r="BJ243" s="15" t="s">
        <v>144</v>
      </c>
      <c r="BK243" s="234">
        <f>ROUND(I243*H243,3)</f>
        <v>0</v>
      </c>
      <c r="BL243" s="15" t="s">
        <v>192</v>
      </c>
      <c r="BM243" s="232" t="s">
        <v>474</v>
      </c>
    </row>
    <row r="244" s="1" customFormat="1" ht="24" customHeight="1">
      <c r="B244" s="36"/>
      <c r="C244" s="222" t="s">
        <v>483</v>
      </c>
      <c r="D244" s="222" t="s">
        <v>138</v>
      </c>
      <c r="E244" s="223" t="s">
        <v>476</v>
      </c>
      <c r="F244" s="224" t="s">
        <v>477</v>
      </c>
      <c r="G244" s="225" t="s">
        <v>198</v>
      </c>
      <c r="H244" s="226">
        <v>3</v>
      </c>
      <c r="I244" s="227"/>
      <c r="J244" s="226">
        <f>ROUND(I244*H244,3)</f>
        <v>0</v>
      </c>
      <c r="K244" s="224" t="s">
        <v>142</v>
      </c>
      <c r="L244" s="41"/>
      <c r="M244" s="228" t="s">
        <v>1</v>
      </c>
      <c r="N244" s="229" t="s">
        <v>41</v>
      </c>
      <c r="O244" s="84"/>
      <c r="P244" s="230">
        <f>O244*H244</f>
        <v>0</v>
      </c>
      <c r="Q244" s="230">
        <v>0.00027999999999999998</v>
      </c>
      <c r="R244" s="230">
        <f>Q244*H244</f>
        <v>0.00083999999999999993</v>
      </c>
      <c r="S244" s="230">
        <v>0</v>
      </c>
      <c r="T244" s="231">
        <f>S244*H244</f>
        <v>0</v>
      </c>
      <c r="AR244" s="232" t="s">
        <v>192</v>
      </c>
      <c r="AT244" s="232" t="s">
        <v>138</v>
      </c>
      <c r="AU244" s="232" t="s">
        <v>144</v>
      </c>
      <c r="AY244" s="15" t="s">
        <v>135</v>
      </c>
      <c r="BE244" s="233">
        <f>IF(N244="základná",J244,0)</f>
        <v>0</v>
      </c>
      <c r="BF244" s="233">
        <f>IF(N244="znížená",J244,0)</f>
        <v>0</v>
      </c>
      <c r="BG244" s="233">
        <f>IF(N244="zákl. prenesená",J244,0)</f>
        <v>0</v>
      </c>
      <c r="BH244" s="233">
        <f>IF(N244="zníž. prenesená",J244,0)</f>
        <v>0</v>
      </c>
      <c r="BI244" s="233">
        <f>IF(N244="nulová",J244,0)</f>
        <v>0</v>
      </c>
      <c r="BJ244" s="15" t="s">
        <v>144</v>
      </c>
      <c r="BK244" s="234">
        <f>ROUND(I244*H244,3)</f>
        <v>0</v>
      </c>
      <c r="BL244" s="15" t="s">
        <v>192</v>
      </c>
      <c r="BM244" s="232" t="s">
        <v>478</v>
      </c>
    </row>
    <row r="245" s="1" customFormat="1" ht="16.5" customHeight="1">
      <c r="B245" s="36"/>
      <c r="C245" s="247" t="s">
        <v>487</v>
      </c>
      <c r="D245" s="247" t="s">
        <v>184</v>
      </c>
      <c r="E245" s="248" t="s">
        <v>480</v>
      </c>
      <c r="F245" s="249" t="s">
        <v>481</v>
      </c>
      <c r="G245" s="250" t="s">
        <v>181</v>
      </c>
      <c r="H245" s="251">
        <v>3</v>
      </c>
      <c r="I245" s="252"/>
      <c r="J245" s="251">
        <f>ROUND(I245*H245,3)</f>
        <v>0</v>
      </c>
      <c r="K245" s="249" t="s">
        <v>142</v>
      </c>
      <c r="L245" s="253"/>
      <c r="M245" s="254" t="s">
        <v>1</v>
      </c>
      <c r="N245" s="255" t="s">
        <v>41</v>
      </c>
      <c r="O245" s="84"/>
      <c r="P245" s="230">
        <f>O245*H245</f>
        <v>0</v>
      </c>
      <c r="Q245" s="230">
        <v>0.00027</v>
      </c>
      <c r="R245" s="230">
        <f>Q245*H245</f>
        <v>0.00080999999999999996</v>
      </c>
      <c r="S245" s="230">
        <v>0</v>
      </c>
      <c r="T245" s="231">
        <f>S245*H245</f>
        <v>0</v>
      </c>
      <c r="AR245" s="232" t="s">
        <v>283</v>
      </c>
      <c r="AT245" s="232" t="s">
        <v>184</v>
      </c>
      <c r="AU245" s="232" t="s">
        <v>144</v>
      </c>
      <c r="AY245" s="15" t="s">
        <v>135</v>
      </c>
      <c r="BE245" s="233">
        <f>IF(N245="základná",J245,0)</f>
        <v>0</v>
      </c>
      <c r="BF245" s="233">
        <f>IF(N245="znížená",J245,0)</f>
        <v>0</v>
      </c>
      <c r="BG245" s="233">
        <f>IF(N245="zákl. prenesená",J245,0)</f>
        <v>0</v>
      </c>
      <c r="BH245" s="233">
        <f>IF(N245="zníž. prenesená",J245,0)</f>
        <v>0</v>
      </c>
      <c r="BI245" s="233">
        <f>IF(N245="nulová",J245,0)</f>
        <v>0</v>
      </c>
      <c r="BJ245" s="15" t="s">
        <v>144</v>
      </c>
      <c r="BK245" s="234">
        <f>ROUND(I245*H245,3)</f>
        <v>0</v>
      </c>
      <c r="BL245" s="15" t="s">
        <v>192</v>
      </c>
      <c r="BM245" s="232" t="s">
        <v>482</v>
      </c>
    </row>
    <row r="246" s="1" customFormat="1" ht="16.5" customHeight="1">
      <c r="B246" s="36"/>
      <c r="C246" s="222" t="s">
        <v>491</v>
      </c>
      <c r="D246" s="222" t="s">
        <v>138</v>
      </c>
      <c r="E246" s="223" t="s">
        <v>484</v>
      </c>
      <c r="F246" s="224" t="s">
        <v>485</v>
      </c>
      <c r="G246" s="225" t="s">
        <v>181</v>
      </c>
      <c r="H246" s="226">
        <v>1</v>
      </c>
      <c r="I246" s="227"/>
      <c r="J246" s="226">
        <f>ROUND(I246*H246,3)</f>
        <v>0</v>
      </c>
      <c r="K246" s="224" t="s">
        <v>142</v>
      </c>
      <c r="L246" s="41"/>
      <c r="M246" s="228" t="s">
        <v>1</v>
      </c>
      <c r="N246" s="229" t="s">
        <v>41</v>
      </c>
      <c r="O246" s="84"/>
      <c r="P246" s="230">
        <f>O246*H246</f>
        <v>0</v>
      </c>
      <c r="Q246" s="230">
        <v>0.00010000000000000001</v>
      </c>
      <c r="R246" s="230">
        <f>Q246*H246</f>
        <v>0.00010000000000000001</v>
      </c>
      <c r="S246" s="230">
        <v>0</v>
      </c>
      <c r="T246" s="231">
        <f>S246*H246</f>
        <v>0</v>
      </c>
      <c r="AR246" s="232" t="s">
        <v>192</v>
      </c>
      <c r="AT246" s="232" t="s">
        <v>138</v>
      </c>
      <c r="AU246" s="232" t="s">
        <v>144</v>
      </c>
      <c r="AY246" s="15" t="s">
        <v>135</v>
      </c>
      <c r="BE246" s="233">
        <f>IF(N246="základná",J246,0)</f>
        <v>0</v>
      </c>
      <c r="BF246" s="233">
        <f>IF(N246="znížená",J246,0)</f>
        <v>0</v>
      </c>
      <c r="BG246" s="233">
        <f>IF(N246="zákl. prenesená",J246,0)</f>
        <v>0</v>
      </c>
      <c r="BH246" s="233">
        <f>IF(N246="zníž. prenesená",J246,0)</f>
        <v>0</v>
      </c>
      <c r="BI246" s="233">
        <f>IF(N246="nulová",J246,0)</f>
        <v>0</v>
      </c>
      <c r="BJ246" s="15" t="s">
        <v>144</v>
      </c>
      <c r="BK246" s="234">
        <f>ROUND(I246*H246,3)</f>
        <v>0</v>
      </c>
      <c r="BL246" s="15" t="s">
        <v>192</v>
      </c>
      <c r="BM246" s="232" t="s">
        <v>486</v>
      </c>
    </row>
    <row r="247" s="1" customFormat="1" ht="16.5" customHeight="1">
      <c r="B247" s="36"/>
      <c r="C247" s="247" t="s">
        <v>495</v>
      </c>
      <c r="D247" s="247" t="s">
        <v>184</v>
      </c>
      <c r="E247" s="248" t="s">
        <v>488</v>
      </c>
      <c r="F247" s="249" t="s">
        <v>489</v>
      </c>
      <c r="G247" s="250" t="s">
        <v>181</v>
      </c>
      <c r="H247" s="251">
        <v>1</v>
      </c>
      <c r="I247" s="252"/>
      <c r="J247" s="251">
        <f>ROUND(I247*H247,3)</f>
        <v>0</v>
      </c>
      <c r="K247" s="249" t="s">
        <v>142</v>
      </c>
      <c r="L247" s="253"/>
      <c r="M247" s="254" t="s">
        <v>1</v>
      </c>
      <c r="N247" s="255" t="s">
        <v>41</v>
      </c>
      <c r="O247" s="84"/>
      <c r="P247" s="230">
        <f>O247*H247</f>
        <v>0</v>
      </c>
      <c r="Q247" s="230">
        <v>0.00132</v>
      </c>
      <c r="R247" s="230">
        <f>Q247*H247</f>
        <v>0.00132</v>
      </c>
      <c r="S247" s="230">
        <v>0</v>
      </c>
      <c r="T247" s="231">
        <f>S247*H247</f>
        <v>0</v>
      </c>
      <c r="AR247" s="232" t="s">
        <v>283</v>
      </c>
      <c r="AT247" s="232" t="s">
        <v>184</v>
      </c>
      <c r="AU247" s="232" t="s">
        <v>144</v>
      </c>
      <c r="AY247" s="15" t="s">
        <v>135</v>
      </c>
      <c r="BE247" s="233">
        <f>IF(N247="základná",J247,0)</f>
        <v>0</v>
      </c>
      <c r="BF247" s="233">
        <f>IF(N247="znížená",J247,0)</f>
        <v>0</v>
      </c>
      <c r="BG247" s="233">
        <f>IF(N247="zákl. prenesená",J247,0)</f>
        <v>0</v>
      </c>
      <c r="BH247" s="233">
        <f>IF(N247="zníž. prenesená",J247,0)</f>
        <v>0</v>
      </c>
      <c r="BI247" s="233">
        <f>IF(N247="nulová",J247,0)</f>
        <v>0</v>
      </c>
      <c r="BJ247" s="15" t="s">
        <v>144</v>
      </c>
      <c r="BK247" s="234">
        <f>ROUND(I247*H247,3)</f>
        <v>0</v>
      </c>
      <c r="BL247" s="15" t="s">
        <v>192</v>
      </c>
      <c r="BM247" s="232" t="s">
        <v>490</v>
      </c>
    </row>
    <row r="248" s="1" customFormat="1" ht="16.5" customHeight="1">
      <c r="B248" s="36"/>
      <c r="C248" s="222" t="s">
        <v>499</v>
      </c>
      <c r="D248" s="222" t="s">
        <v>138</v>
      </c>
      <c r="E248" s="223" t="s">
        <v>492</v>
      </c>
      <c r="F248" s="224" t="s">
        <v>493</v>
      </c>
      <c r="G248" s="225" t="s">
        <v>181</v>
      </c>
      <c r="H248" s="226">
        <v>1</v>
      </c>
      <c r="I248" s="227"/>
      <c r="J248" s="226">
        <f>ROUND(I248*H248,3)</f>
        <v>0</v>
      </c>
      <c r="K248" s="224" t="s">
        <v>142</v>
      </c>
      <c r="L248" s="41"/>
      <c r="M248" s="228" t="s">
        <v>1</v>
      </c>
      <c r="N248" s="229" t="s">
        <v>41</v>
      </c>
      <c r="O248" s="84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32" t="s">
        <v>192</v>
      </c>
      <c r="AT248" s="232" t="s">
        <v>138</v>
      </c>
      <c r="AU248" s="232" t="s">
        <v>144</v>
      </c>
      <c r="AY248" s="15" t="s">
        <v>135</v>
      </c>
      <c r="BE248" s="233">
        <f>IF(N248="základná",J248,0)</f>
        <v>0</v>
      </c>
      <c r="BF248" s="233">
        <f>IF(N248="znížená",J248,0)</f>
        <v>0</v>
      </c>
      <c r="BG248" s="233">
        <f>IF(N248="zákl. prenesená",J248,0)</f>
        <v>0</v>
      </c>
      <c r="BH248" s="233">
        <f>IF(N248="zníž. prenesená",J248,0)</f>
        <v>0</v>
      </c>
      <c r="BI248" s="233">
        <f>IF(N248="nulová",J248,0)</f>
        <v>0</v>
      </c>
      <c r="BJ248" s="15" t="s">
        <v>144</v>
      </c>
      <c r="BK248" s="234">
        <f>ROUND(I248*H248,3)</f>
        <v>0</v>
      </c>
      <c r="BL248" s="15" t="s">
        <v>192</v>
      </c>
      <c r="BM248" s="232" t="s">
        <v>494</v>
      </c>
    </row>
    <row r="249" s="1" customFormat="1" ht="24" customHeight="1">
      <c r="B249" s="36"/>
      <c r="C249" s="247" t="s">
        <v>503</v>
      </c>
      <c r="D249" s="247" t="s">
        <v>184</v>
      </c>
      <c r="E249" s="248" t="s">
        <v>496</v>
      </c>
      <c r="F249" s="249" t="s">
        <v>497</v>
      </c>
      <c r="G249" s="250" t="s">
        <v>181</v>
      </c>
      <c r="H249" s="251">
        <v>1</v>
      </c>
      <c r="I249" s="252"/>
      <c r="J249" s="251">
        <f>ROUND(I249*H249,3)</f>
        <v>0</v>
      </c>
      <c r="K249" s="249" t="s">
        <v>142</v>
      </c>
      <c r="L249" s="253"/>
      <c r="M249" s="254" t="s">
        <v>1</v>
      </c>
      <c r="N249" s="255" t="s">
        <v>41</v>
      </c>
      <c r="O249" s="84"/>
      <c r="P249" s="230">
        <f>O249*H249</f>
        <v>0</v>
      </c>
      <c r="Q249" s="230">
        <v>0.00050000000000000001</v>
      </c>
      <c r="R249" s="230">
        <f>Q249*H249</f>
        <v>0.00050000000000000001</v>
      </c>
      <c r="S249" s="230">
        <v>0</v>
      </c>
      <c r="T249" s="231">
        <f>S249*H249</f>
        <v>0</v>
      </c>
      <c r="AR249" s="232" t="s">
        <v>283</v>
      </c>
      <c r="AT249" s="232" t="s">
        <v>184</v>
      </c>
      <c r="AU249" s="232" t="s">
        <v>144</v>
      </c>
      <c r="AY249" s="15" t="s">
        <v>135</v>
      </c>
      <c r="BE249" s="233">
        <f>IF(N249="základná",J249,0)</f>
        <v>0</v>
      </c>
      <c r="BF249" s="233">
        <f>IF(N249="znížená",J249,0)</f>
        <v>0</v>
      </c>
      <c r="BG249" s="233">
        <f>IF(N249="zákl. prenesená",J249,0)</f>
        <v>0</v>
      </c>
      <c r="BH249" s="233">
        <f>IF(N249="zníž. prenesená",J249,0)</f>
        <v>0</v>
      </c>
      <c r="BI249" s="233">
        <f>IF(N249="nulová",J249,0)</f>
        <v>0</v>
      </c>
      <c r="BJ249" s="15" t="s">
        <v>144</v>
      </c>
      <c r="BK249" s="234">
        <f>ROUND(I249*H249,3)</f>
        <v>0</v>
      </c>
      <c r="BL249" s="15" t="s">
        <v>192</v>
      </c>
      <c r="BM249" s="232" t="s">
        <v>498</v>
      </c>
    </row>
    <row r="250" s="1" customFormat="1" ht="24" customHeight="1">
      <c r="B250" s="36"/>
      <c r="C250" s="222" t="s">
        <v>507</v>
      </c>
      <c r="D250" s="222" t="s">
        <v>138</v>
      </c>
      <c r="E250" s="223" t="s">
        <v>500</v>
      </c>
      <c r="F250" s="224" t="s">
        <v>501</v>
      </c>
      <c r="G250" s="225" t="s">
        <v>181</v>
      </c>
      <c r="H250" s="226">
        <v>1</v>
      </c>
      <c r="I250" s="227"/>
      <c r="J250" s="226">
        <f>ROUND(I250*H250,3)</f>
        <v>0</v>
      </c>
      <c r="K250" s="224" t="s">
        <v>142</v>
      </c>
      <c r="L250" s="41"/>
      <c r="M250" s="228" t="s">
        <v>1</v>
      </c>
      <c r="N250" s="229" t="s">
        <v>41</v>
      </c>
      <c r="O250" s="84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32" t="s">
        <v>192</v>
      </c>
      <c r="AT250" s="232" t="s">
        <v>138</v>
      </c>
      <c r="AU250" s="232" t="s">
        <v>144</v>
      </c>
      <c r="AY250" s="15" t="s">
        <v>135</v>
      </c>
      <c r="BE250" s="233">
        <f>IF(N250="základná",J250,0)</f>
        <v>0</v>
      </c>
      <c r="BF250" s="233">
        <f>IF(N250="znížená",J250,0)</f>
        <v>0</v>
      </c>
      <c r="BG250" s="233">
        <f>IF(N250="zákl. prenesená",J250,0)</f>
        <v>0</v>
      </c>
      <c r="BH250" s="233">
        <f>IF(N250="zníž. prenesená",J250,0)</f>
        <v>0</v>
      </c>
      <c r="BI250" s="233">
        <f>IF(N250="nulová",J250,0)</f>
        <v>0</v>
      </c>
      <c r="BJ250" s="15" t="s">
        <v>144</v>
      </c>
      <c r="BK250" s="234">
        <f>ROUND(I250*H250,3)</f>
        <v>0</v>
      </c>
      <c r="BL250" s="15" t="s">
        <v>192</v>
      </c>
      <c r="BM250" s="232" t="s">
        <v>502</v>
      </c>
    </row>
    <row r="251" s="1" customFormat="1" ht="36" customHeight="1">
      <c r="B251" s="36"/>
      <c r="C251" s="247" t="s">
        <v>513</v>
      </c>
      <c r="D251" s="247" t="s">
        <v>184</v>
      </c>
      <c r="E251" s="248" t="s">
        <v>504</v>
      </c>
      <c r="F251" s="249" t="s">
        <v>505</v>
      </c>
      <c r="G251" s="250" t="s">
        <v>181</v>
      </c>
      <c r="H251" s="251">
        <v>1</v>
      </c>
      <c r="I251" s="252"/>
      <c r="J251" s="251">
        <f>ROUND(I251*H251,3)</f>
        <v>0</v>
      </c>
      <c r="K251" s="249" t="s">
        <v>142</v>
      </c>
      <c r="L251" s="253"/>
      <c r="M251" s="254" t="s">
        <v>1</v>
      </c>
      <c r="N251" s="255" t="s">
        <v>41</v>
      </c>
      <c r="O251" s="84"/>
      <c r="P251" s="230">
        <f>O251*H251</f>
        <v>0</v>
      </c>
      <c r="Q251" s="230">
        <v>0.00073999999999999999</v>
      </c>
      <c r="R251" s="230">
        <f>Q251*H251</f>
        <v>0.00073999999999999999</v>
      </c>
      <c r="S251" s="230">
        <v>0</v>
      </c>
      <c r="T251" s="231">
        <f>S251*H251</f>
        <v>0</v>
      </c>
      <c r="AR251" s="232" t="s">
        <v>283</v>
      </c>
      <c r="AT251" s="232" t="s">
        <v>184</v>
      </c>
      <c r="AU251" s="232" t="s">
        <v>144</v>
      </c>
      <c r="AY251" s="15" t="s">
        <v>135</v>
      </c>
      <c r="BE251" s="233">
        <f>IF(N251="základná",J251,0)</f>
        <v>0</v>
      </c>
      <c r="BF251" s="233">
        <f>IF(N251="znížená",J251,0)</f>
        <v>0</v>
      </c>
      <c r="BG251" s="233">
        <f>IF(N251="zákl. prenesená",J251,0)</f>
        <v>0</v>
      </c>
      <c r="BH251" s="233">
        <f>IF(N251="zníž. prenesená",J251,0)</f>
        <v>0</v>
      </c>
      <c r="BI251" s="233">
        <f>IF(N251="nulová",J251,0)</f>
        <v>0</v>
      </c>
      <c r="BJ251" s="15" t="s">
        <v>144</v>
      </c>
      <c r="BK251" s="234">
        <f>ROUND(I251*H251,3)</f>
        <v>0</v>
      </c>
      <c r="BL251" s="15" t="s">
        <v>192</v>
      </c>
      <c r="BM251" s="232" t="s">
        <v>506</v>
      </c>
    </row>
    <row r="252" s="1" customFormat="1" ht="24" customHeight="1">
      <c r="B252" s="36"/>
      <c r="C252" s="222" t="s">
        <v>517</v>
      </c>
      <c r="D252" s="222" t="s">
        <v>138</v>
      </c>
      <c r="E252" s="223" t="s">
        <v>508</v>
      </c>
      <c r="F252" s="224" t="s">
        <v>509</v>
      </c>
      <c r="G252" s="225" t="s">
        <v>259</v>
      </c>
      <c r="H252" s="226">
        <v>0.056000000000000001</v>
      </c>
      <c r="I252" s="227"/>
      <c r="J252" s="226">
        <f>ROUND(I252*H252,3)</f>
        <v>0</v>
      </c>
      <c r="K252" s="224" t="s">
        <v>142</v>
      </c>
      <c r="L252" s="41"/>
      <c r="M252" s="228" t="s">
        <v>1</v>
      </c>
      <c r="N252" s="229" t="s">
        <v>41</v>
      </c>
      <c r="O252" s="84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32" t="s">
        <v>192</v>
      </c>
      <c r="AT252" s="232" t="s">
        <v>138</v>
      </c>
      <c r="AU252" s="232" t="s">
        <v>144</v>
      </c>
      <c r="AY252" s="15" t="s">
        <v>135</v>
      </c>
      <c r="BE252" s="233">
        <f>IF(N252="základná",J252,0)</f>
        <v>0</v>
      </c>
      <c r="BF252" s="233">
        <f>IF(N252="znížená",J252,0)</f>
        <v>0</v>
      </c>
      <c r="BG252" s="233">
        <f>IF(N252="zákl. prenesená",J252,0)</f>
        <v>0</v>
      </c>
      <c r="BH252" s="233">
        <f>IF(N252="zníž. prenesená",J252,0)</f>
        <v>0</v>
      </c>
      <c r="BI252" s="233">
        <f>IF(N252="nulová",J252,0)</f>
        <v>0</v>
      </c>
      <c r="BJ252" s="15" t="s">
        <v>144</v>
      </c>
      <c r="BK252" s="234">
        <f>ROUND(I252*H252,3)</f>
        <v>0</v>
      </c>
      <c r="BL252" s="15" t="s">
        <v>192</v>
      </c>
      <c r="BM252" s="232" t="s">
        <v>510</v>
      </c>
    </row>
    <row r="253" s="11" customFormat="1" ht="22.8" customHeight="1">
      <c r="B253" s="206"/>
      <c r="C253" s="207"/>
      <c r="D253" s="208" t="s">
        <v>74</v>
      </c>
      <c r="E253" s="220" t="s">
        <v>511</v>
      </c>
      <c r="F253" s="220" t="s">
        <v>512</v>
      </c>
      <c r="G253" s="207"/>
      <c r="H253" s="207"/>
      <c r="I253" s="210"/>
      <c r="J253" s="221">
        <f>BK253</f>
        <v>0</v>
      </c>
      <c r="K253" s="207"/>
      <c r="L253" s="212"/>
      <c r="M253" s="213"/>
      <c r="N253" s="214"/>
      <c r="O253" s="214"/>
      <c r="P253" s="215">
        <f>SUM(P254:P256)</f>
        <v>0</v>
      </c>
      <c r="Q253" s="214"/>
      <c r="R253" s="215">
        <f>SUM(R254:R256)</f>
        <v>0.072588449999999999</v>
      </c>
      <c r="S253" s="214"/>
      <c r="T253" s="216">
        <f>SUM(T254:T256)</f>
        <v>0</v>
      </c>
      <c r="AR253" s="217" t="s">
        <v>144</v>
      </c>
      <c r="AT253" s="218" t="s">
        <v>74</v>
      </c>
      <c r="AU253" s="218" t="s">
        <v>83</v>
      </c>
      <c r="AY253" s="217" t="s">
        <v>135</v>
      </c>
      <c r="BK253" s="219">
        <f>SUM(BK254:BK256)</f>
        <v>0</v>
      </c>
    </row>
    <row r="254" s="1" customFormat="1" ht="24" customHeight="1">
      <c r="B254" s="36"/>
      <c r="C254" s="222" t="s">
        <v>523</v>
      </c>
      <c r="D254" s="222" t="s">
        <v>138</v>
      </c>
      <c r="E254" s="223" t="s">
        <v>514</v>
      </c>
      <c r="F254" s="224" t="s">
        <v>515</v>
      </c>
      <c r="G254" s="225" t="s">
        <v>141</v>
      </c>
      <c r="H254" s="226">
        <v>5.9450000000000003</v>
      </c>
      <c r="I254" s="227"/>
      <c r="J254" s="226">
        <f>ROUND(I254*H254,3)</f>
        <v>0</v>
      </c>
      <c r="K254" s="224" t="s">
        <v>142</v>
      </c>
      <c r="L254" s="41"/>
      <c r="M254" s="228" t="s">
        <v>1</v>
      </c>
      <c r="N254" s="229" t="s">
        <v>41</v>
      </c>
      <c r="O254" s="84"/>
      <c r="P254" s="230">
        <f>O254*H254</f>
        <v>0</v>
      </c>
      <c r="Q254" s="230">
        <v>0.01221</v>
      </c>
      <c r="R254" s="230">
        <f>Q254*H254</f>
        <v>0.072588449999999999</v>
      </c>
      <c r="S254" s="230">
        <v>0</v>
      </c>
      <c r="T254" s="231">
        <f>S254*H254</f>
        <v>0</v>
      </c>
      <c r="AR254" s="232" t="s">
        <v>192</v>
      </c>
      <c r="AT254" s="232" t="s">
        <v>138</v>
      </c>
      <c r="AU254" s="232" t="s">
        <v>144</v>
      </c>
      <c r="AY254" s="15" t="s">
        <v>135</v>
      </c>
      <c r="BE254" s="233">
        <f>IF(N254="základná",J254,0)</f>
        <v>0</v>
      </c>
      <c r="BF254" s="233">
        <f>IF(N254="znížená",J254,0)</f>
        <v>0</v>
      </c>
      <c r="BG254" s="233">
        <f>IF(N254="zákl. prenesená",J254,0)</f>
        <v>0</v>
      </c>
      <c r="BH254" s="233">
        <f>IF(N254="zníž. prenesená",J254,0)</f>
        <v>0</v>
      </c>
      <c r="BI254" s="233">
        <f>IF(N254="nulová",J254,0)</f>
        <v>0</v>
      </c>
      <c r="BJ254" s="15" t="s">
        <v>144</v>
      </c>
      <c r="BK254" s="234">
        <f>ROUND(I254*H254,3)</f>
        <v>0</v>
      </c>
      <c r="BL254" s="15" t="s">
        <v>192</v>
      </c>
      <c r="BM254" s="232" t="s">
        <v>516</v>
      </c>
    </row>
    <row r="255" s="12" customFormat="1">
      <c r="B255" s="235"/>
      <c r="C255" s="236"/>
      <c r="D255" s="237" t="s">
        <v>146</v>
      </c>
      <c r="E255" s="238" t="s">
        <v>1</v>
      </c>
      <c r="F255" s="239" t="s">
        <v>1007</v>
      </c>
      <c r="G255" s="236"/>
      <c r="H255" s="240">
        <v>5.9450000000000003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AT255" s="246" t="s">
        <v>146</v>
      </c>
      <c r="AU255" s="246" t="s">
        <v>144</v>
      </c>
      <c r="AV255" s="12" t="s">
        <v>144</v>
      </c>
      <c r="AW255" s="12" t="s">
        <v>30</v>
      </c>
      <c r="AX255" s="12" t="s">
        <v>83</v>
      </c>
      <c r="AY255" s="246" t="s">
        <v>135</v>
      </c>
    </row>
    <row r="256" s="1" customFormat="1" ht="24" customHeight="1">
      <c r="B256" s="36"/>
      <c r="C256" s="222" t="s">
        <v>527</v>
      </c>
      <c r="D256" s="222" t="s">
        <v>138</v>
      </c>
      <c r="E256" s="223" t="s">
        <v>518</v>
      </c>
      <c r="F256" s="224" t="s">
        <v>519</v>
      </c>
      <c r="G256" s="225" t="s">
        <v>259</v>
      </c>
      <c r="H256" s="226">
        <v>0.072999999999999995</v>
      </c>
      <c r="I256" s="227"/>
      <c r="J256" s="226">
        <f>ROUND(I256*H256,3)</f>
        <v>0</v>
      </c>
      <c r="K256" s="224" t="s">
        <v>142</v>
      </c>
      <c r="L256" s="41"/>
      <c r="M256" s="228" t="s">
        <v>1</v>
      </c>
      <c r="N256" s="229" t="s">
        <v>41</v>
      </c>
      <c r="O256" s="84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32" t="s">
        <v>192</v>
      </c>
      <c r="AT256" s="232" t="s">
        <v>138</v>
      </c>
      <c r="AU256" s="232" t="s">
        <v>144</v>
      </c>
      <c r="AY256" s="15" t="s">
        <v>135</v>
      </c>
      <c r="BE256" s="233">
        <f>IF(N256="základná",J256,0)</f>
        <v>0</v>
      </c>
      <c r="BF256" s="233">
        <f>IF(N256="znížená",J256,0)</f>
        <v>0</v>
      </c>
      <c r="BG256" s="233">
        <f>IF(N256="zákl. prenesená",J256,0)</f>
        <v>0</v>
      </c>
      <c r="BH256" s="233">
        <f>IF(N256="zníž. prenesená",J256,0)</f>
        <v>0</v>
      </c>
      <c r="BI256" s="233">
        <f>IF(N256="nulová",J256,0)</f>
        <v>0</v>
      </c>
      <c r="BJ256" s="15" t="s">
        <v>144</v>
      </c>
      <c r="BK256" s="234">
        <f>ROUND(I256*H256,3)</f>
        <v>0</v>
      </c>
      <c r="BL256" s="15" t="s">
        <v>192</v>
      </c>
      <c r="BM256" s="232" t="s">
        <v>520</v>
      </c>
    </row>
    <row r="257" s="11" customFormat="1" ht="22.8" customHeight="1">
      <c r="B257" s="206"/>
      <c r="C257" s="207"/>
      <c r="D257" s="208" t="s">
        <v>74</v>
      </c>
      <c r="E257" s="220" t="s">
        <v>521</v>
      </c>
      <c r="F257" s="220" t="s">
        <v>522</v>
      </c>
      <c r="G257" s="207"/>
      <c r="H257" s="207"/>
      <c r="I257" s="210"/>
      <c r="J257" s="221">
        <f>BK257</f>
        <v>0</v>
      </c>
      <c r="K257" s="207"/>
      <c r="L257" s="212"/>
      <c r="M257" s="213"/>
      <c r="N257" s="214"/>
      <c r="O257" s="214"/>
      <c r="P257" s="215">
        <f>SUM(P258:P261)</f>
        <v>0</v>
      </c>
      <c r="Q257" s="214"/>
      <c r="R257" s="215">
        <f>SUM(R258:R261)</f>
        <v>0.000243</v>
      </c>
      <c r="S257" s="214"/>
      <c r="T257" s="216">
        <f>SUM(T258:T261)</f>
        <v>0</v>
      </c>
      <c r="AR257" s="217" t="s">
        <v>144</v>
      </c>
      <c r="AT257" s="218" t="s">
        <v>74</v>
      </c>
      <c r="AU257" s="218" t="s">
        <v>83</v>
      </c>
      <c r="AY257" s="217" t="s">
        <v>135</v>
      </c>
      <c r="BK257" s="219">
        <f>SUM(BK258:BK261)</f>
        <v>0</v>
      </c>
    </row>
    <row r="258" s="1" customFormat="1" ht="24" customHeight="1">
      <c r="B258" s="36"/>
      <c r="C258" s="222" t="s">
        <v>531</v>
      </c>
      <c r="D258" s="222" t="s">
        <v>138</v>
      </c>
      <c r="E258" s="223" t="s">
        <v>844</v>
      </c>
      <c r="F258" s="224" t="s">
        <v>845</v>
      </c>
      <c r="G258" s="225" t="s">
        <v>181</v>
      </c>
      <c r="H258" s="226">
        <v>1</v>
      </c>
      <c r="I258" s="227"/>
      <c r="J258" s="226">
        <f>ROUND(I258*H258,3)</f>
        <v>0</v>
      </c>
      <c r="K258" s="224" t="s">
        <v>142</v>
      </c>
      <c r="L258" s="41"/>
      <c r="M258" s="228" t="s">
        <v>1</v>
      </c>
      <c r="N258" s="229" t="s">
        <v>41</v>
      </c>
      <c r="O258" s="84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32" t="s">
        <v>192</v>
      </c>
      <c r="AT258" s="232" t="s">
        <v>138</v>
      </c>
      <c r="AU258" s="232" t="s">
        <v>144</v>
      </c>
      <c r="AY258" s="15" t="s">
        <v>135</v>
      </c>
      <c r="BE258" s="233">
        <f>IF(N258="základná",J258,0)</f>
        <v>0</v>
      </c>
      <c r="BF258" s="233">
        <f>IF(N258="znížená",J258,0)</f>
        <v>0</v>
      </c>
      <c r="BG258" s="233">
        <f>IF(N258="zákl. prenesená",J258,0)</f>
        <v>0</v>
      </c>
      <c r="BH258" s="233">
        <f>IF(N258="zníž. prenesená",J258,0)</f>
        <v>0</v>
      </c>
      <c r="BI258" s="233">
        <f>IF(N258="nulová",J258,0)</f>
        <v>0</v>
      </c>
      <c r="BJ258" s="15" t="s">
        <v>144</v>
      </c>
      <c r="BK258" s="234">
        <f>ROUND(I258*H258,3)</f>
        <v>0</v>
      </c>
      <c r="BL258" s="15" t="s">
        <v>192</v>
      </c>
      <c r="BM258" s="232" t="s">
        <v>989</v>
      </c>
    </row>
    <row r="259" s="1" customFormat="1" ht="16.5" customHeight="1">
      <c r="B259" s="36"/>
      <c r="C259" s="222" t="s">
        <v>535</v>
      </c>
      <c r="D259" s="222" t="s">
        <v>138</v>
      </c>
      <c r="E259" s="223" t="s">
        <v>536</v>
      </c>
      <c r="F259" s="224" t="s">
        <v>537</v>
      </c>
      <c r="G259" s="225" t="s">
        <v>152</v>
      </c>
      <c r="H259" s="226">
        <v>0.90000000000000002</v>
      </c>
      <c r="I259" s="227"/>
      <c r="J259" s="226">
        <f>ROUND(I259*H259,3)</f>
        <v>0</v>
      </c>
      <c r="K259" s="224" t="s">
        <v>142</v>
      </c>
      <c r="L259" s="41"/>
      <c r="M259" s="228" t="s">
        <v>1</v>
      </c>
      <c r="N259" s="229" t="s">
        <v>41</v>
      </c>
      <c r="O259" s="84"/>
      <c r="P259" s="230">
        <f>O259*H259</f>
        <v>0</v>
      </c>
      <c r="Q259" s="230">
        <v>1.0000000000000001E-05</v>
      </c>
      <c r="R259" s="230">
        <f>Q259*H259</f>
        <v>9.0000000000000002E-06</v>
      </c>
      <c r="S259" s="230">
        <v>0</v>
      </c>
      <c r="T259" s="231">
        <f>S259*H259</f>
        <v>0</v>
      </c>
      <c r="AR259" s="232" t="s">
        <v>192</v>
      </c>
      <c r="AT259" s="232" t="s">
        <v>138</v>
      </c>
      <c r="AU259" s="232" t="s">
        <v>144</v>
      </c>
      <c r="AY259" s="15" t="s">
        <v>135</v>
      </c>
      <c r="BE259" s="233">
        <f>IF(N259="základná",J259,0)</f>
        <v>0</v>
      </c>
      <c r="BF259" s="233">
        <f>IF(N259="znížená",J259,0)</f>
        <v>0</v>
      </c>
      <c r="BG259" s="233">
        <f>IF(N259="zákl. prenesená",J259,0)</f>
        <v>0</v>
      </c>
      <c r="BH259" s="233">
        <f>IF(N259="zníž. prenesená",J259,0)</f>
        <v>0</v>
      </c>
      <c r="BI259" s="233">
        <f>IF(N259="nulová",J259,0)</f>
        <v>0</v>
      </c>
      <c r="BJ259" s="15" t="s">
        <v>144</v>
      </c>
      <c r="BK259" s="234">
        <f>ROUND(I259*H259,3)</f>
        <v>0</v>
      </c>
      <c r="BL259" s="15" t="s">
        <v>192</v>
      </c>
      <c r="BM259" s="232" t="s">
        <v>538</v>
      </c>
    </row>
    <row r="260" s="1" customFormat="1" ht="16.5" customHeight="1">
      <c r="B260" s="36"/>
      <c r="C260" s="247" t="s">
        <v>539</v>
      </c>
      <c r="D260" s="247" t="s">
        <v>184</v>
      </c>
      <c r="E260" s="248" t="s">
        <v>540</v>
      </c>
      <c r="F260" s="249" t="s">
        <v>541</v>
      </c>
      <c r="G260" s="250" t="s">
        <v>152</v>
      </c>
      <c r="H260" s="251">
        <v>0.90000000000000002</v>
      </c>
      <c r="I260" s="252"/>
      <c r="J260" s="251">
        <f>ROUND(I260*H260,3)</f>
        <v>0</v>
      </c>
      <c r="K260" s="249" t="s">
        <v>142</v>
      </c>
      <c r="L260" s="253"/>
      <c r="M260" s="254" t="s">
        <v>1</v>
      </c>
      <c r="N260" s="255" t="s">
        <v>41</v>
      </c>
      <c r="O260" s="84"/>
      <c r="P260" s="230">
        <f>O260*H260</f>
        <v>0</v>
      </c>
      <c r="Q260" s="230">
        <v>0.00025999999999999998</v>
      </c>
      <c r="R260" s="230">
        <f>Q260*H260</f>
        <v>0.000234</v>
      </c>
      <c r="S260" s="230">
        <v>0</v>
      </c>
      <c r="T260" s="231">
        <f>S260*H260</f>
        <v>0</v>
      </c>
      <c r="AR260" s="232" t="s">
        <v>283</v>
      </c>
      <c r="AT260" s="232" t="s">
        <v>184</v>
      </c>
      <c r="AU260" s="232" t="s">
        <v>144</v>
      </c>
      <c r="AY260" s="15" t="s">
        <v>135</v>
      </c>
      <c r="BE260" s="233">
        <f>IF(N260="základná",J260,0)</f>
        <v>0</v>
      </c>
      <c r="BF260" s="233">
        <f>IF(N260="znížená",J260,0)</f>
        <v>0</v>
      </c>
      <c r="BG260" s="233">
        <f>IF(N260="zákl. prenesená",J260,0)</f>
        <v>0</v>
      </c>
      <c r="BH260" s="233">
        <f>IF(N260="zníž. prenesená",J260,0)</f>
        <v>0</v>
      </c>
      <c r="BI260" s="233">
        <f>IF(N260="nulová",J260,0)</f>
        <v>0</v>
      </c>
      <c r="BJ260" s="15" t="s">
        <v>144</v>
      </c>
      <c r="BK260" s="234">
        <f>ROUND(I260*H260,3)</f>
        <v>0</v>
      </c>
      <c r="BL260" s="15" t="s">
        <v>192</v>
      </c>
      <c r="BM260" s="232" t="s">
        <v>542</v>
      </c>
    </row>
    <row r="261" s="1" customFormat="1" ht="24" customHeight="1">
      <c r="B261" s="36"/>
      <c r="C261" s="222" t="s">
        <v>543</v>
      </c>
      <c r="D261" s="222" t="s">
        <v>138</v>
      </c>
      <c r="E261" s="223" t="s">
        <v>544</v>
      </c>
      <c r="F261" s="224" t="s">
        <v>545</v>
      </c>
      <c r="G261" s="225" t="s">
        <v>259</v>
      </c>
      <c r="H261" s="226">
        <v>0</v>
      </c>
      <c r="I261" s="227"/>
      <c r="J261" s="226">
        <f>ROUND(I261*H261,3)</f>
        <v>0</v>
      </c>
      <c r="K261" s="224" t="s">
        <v>142</v>
      </c>
      <c r="L261" s="41"/>
      <c r="M261" s="228" t="s">
        <v>1</v>
      </c>
      <c r="N261" s="229" t="s">
        <v>41</v>
      </c>
      <c r="O261" s="84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AR261" s="232" t="s">
        <v>192</v>
      </c>
      <c r="AT261" s="232" t="s">
        <v>138</v>
      </c>
      <c r="AU261" s="232" t="s">
        <v>144</v>
      </c>
      <c r="AY261" s="15" t="s">
        <v>135</v>
      </c>
      <c r="BE261" s="233">
        <f>IF(N261="základná",J261,0)</f>
        <v>0</v>
      </c>
      <c r="BF261" s="233">
        <f>IF(N261="znížená",J261,0)</f>
        <v>0</v>
      </c>
      <c r="BG261" s="233">
        <f>IF(N261="zákl. prenesená",J261,0)</f>
        <v>0</v>
      </c>
      <c r="BH261" s="233">
        <f>IF(N261="zníž. prenesená",J261,0)</f>
        <v>0</v>
      </c>
      <c r="BI261" s="233">
        <f>IF(N261="nulová",J261,0)</f>
        <v>0</v>
      </c>
      <c r="BJ261" s="15" t="s">
        <v>144</v>
      </c>
      <c r="BK261" s="234">
        <f>ROUND(I261*H261,3)</f>
        <v>0</v>
      </c>
      <c r="BL261" s="15" t="s">
        <v>192</v>
      </c>
      <c r="BM261" s="232" t="s">
        <v>546</v>
      </c>
    </row>
    <row r="262" s="11" customFormat="1" ht="22.8" customHeight="1">
      <c r="B262" s="206"/>
      <c r="C262" s="207"/>
      <c r="D262" s="208" t="s">
        <v>74</v>
      </c>
      <c r="E262" s="220" t="s">
        <v>848</v>
      </c>
      <c r="F262" s="220" t="s">
        <v>849</v>
      </c>
      <c r="G262" s="207"/>
      <c r="H262" s="207"/>
      <c r="I262" s="210"/>
      <c r="J262" s="221">
        <f>BK262</f>
        <v>0</v>
      </c>
      <c r="K262" s="207"/>
      <c r="L262" s="212"/>
      <c r="M262" s="213"/>
      <c r="N262" s="214"/>
      <c r="O262" s="214"/>
      <c r="P262" s="215">
        <f>SUM(P263:P277)</f>
        <v>0</v>
      </c>
      <c r="Q262" s="214"/>
      <c r="R262" s="215">
        <f>SUM(R263:R277)</f>
        <v>0.0037599999999999999</v>
      </c>
      <c r="S262" s="214"/>
      <c r="T262" s="216">
        <f>SUM(T263:T277)</f>
        <v>0</v>
      </c>
      <c r="AR262" s="217" t="s">
        <v>144</v>
      </c>
      <c r="AT262" s="218" t="s">
        <v>74</v>
      </c>
      <c r="AU262" s="218" t="s">
        <v>83</v>
      </c>
      <c r="AY262" s="217" t="s">
        <v>135</v>
      </c>
      <c r="BK262" s="219">
        <f>SUM(BK263:BK277)</f>
        <v>0</v>
      </c>
    </row>
    <row r="263" s="1" customFormat="1" ht="24" customHeight="1">
      <c r="B263" s="36"/>
      <c r="C263" s="222" t="s">
        <v>549</v>
      </c>
      <c r="D263" s="222" t="s">
        <v>138</v>
      </c>
      <c r="E263" s="223" t="s">
        <v>850</v>
      </c>
      <c r="F263" s="224" t="s">
        <v>851</v>
      </c>
      <c r="G263" s="225" t="s">
        <v>329</v>
      </c>
      <c r="H263" s="226">
        <v>1</v>
      </c>
      <c r="I263" s="227"/>
      <c r="J263" s="226">
        <f>ROUND(I263*H263,3)</f>
        <v>0</v>
      </c>
      <c r="K263" s="224" t="s">
        <v>1</v>
      </c>
      <c r="L263" s="41"/>
      <c r="M263" s="228" t="s">
        <v>1</v>
      </c>
      <c r="N263" s="229" t="s">
        <v>41</v>
      </c>
      <c r="O263" s="84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32" t="s">
        <v>192</v>
      </c>
      <c r="AT263" s="232" t="s">
        <v>138</v>
      </c>
      <c r="AU263" s="232" t="s">
        <v>144</v>
      </c>
      <c r="AY263" s="15" t="s">
        <v>135</v>
      </c>
      <c r="BE263" s="233">
        <f>IF(N263="základná",J263,0)</f>
        <v>0</v>
      </c>
      <c r="BF263" s="233">
        <f>IF(N263="znížená",J263,0)</f>
        <v>0</v>
      </c>
      <c r="BG263" s="233">
        <f>IF(N263="zákl. prenesená",J263,0)</f>
        <v>0</v>
      </c>
      <c r="BH263" s="233">
        <f>IF(N263="zníž. prenesená",J263,0)</f>
        <v>0</v>
      </c>
      <c r="BI263" s="233">
        <f>IF(N263="nulová",J263,0)</f>
        <v>0</v>
      </c>
      <c r="BJ263" s="15" t="s">
        <v>144</v>
      </c>
      <c r="BK263" s="234">
        <f>ROUND(I263*H263,3)</f>
        <v>0</v>
      </c>
      <c r="BL263" s="15" t="s">
        <v>192</v>
      </c>
      <c r="BM263" s="232" t="s">
        <v>852</v>
      </c>
    </row>
    <row r="264" s="1" customFormat="1" ht="16.5" customHeight="1">
      <c r="B264" s="36"/>
      <c r="C264" s="222" t="s">
        <v>553</v>
      </c>
      <c r="D264" s="222" t="s">
        <v>138</v>
      </c>
      <c r="E264" s="223" t="s">
        <v>853</v>
      </c>
      <c r="F264" s="224" t="s">
        <v>854</v>
      </c>
      <c r="G264" s="225" t="s">
        <v>855</v>
      </c>
      <c r="H264" s="227"/>
      <c r="I264" s="227"/>
      <c r="J264" s="226">
        <f>ROUND(I264*H264,3)</f>
        <v>0</v>
      </c>
      <c r="K264" s="224" t="s">
        <v>1</v>
      </c>
      <c r="L264" s="41"/>
      <c r="M264" s="228" t="s">
        <v>1</v>
      </c>
      <c r="N264" s="229" t="s">
        <v>41</v>
      </c>
      <c r="O264" s="84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AR264" s="232" t="s">
        <v>192</v>
      </c>
      <c r="AT264" s="232" t="s">
        <v>138</v>
      </c>
      <c r="AU264" s="232" t="s">
        <v>144</v>
      </c>
      <c r="AY264" s="15" t="s">
        <v>135</v>
      </c>
      <c r="BE264" s="233">
        <f>IF(N264="základná",J264,0)</f>
        <v>0</v>
      </c>
      <c r="BF264" s="233">
        <f>IF(N264="znížená",J264,0)</f>
        <v>0</v>
      </c>
      <c r="BG264" s="233">
        <f>IF(N264="zákl. prenesená",J264,0)</f>
        <v>0</v>
      </c>
      <c r="BH264" s="233">
        <f>IF(N264="zníž. prenesená",J264,0)</f>
        <v>0</v>
      </c>
      <c r="BI264" s="233">
        <f>IF(N264="nulová",J264,0)</f>
        <v>0</v>
      </c>
      <c r="BJ264" s="15" t="s">
        <v>144</v>
      </c>
      <c r="BK264" s="234">
        <f>ROUND(I264*H264,3)</f>
        <v>0</v>
      </c>
      <c r="BL264" s="15" t="s">
        <v>192</v>
      </c>
      <c r="BM264" s="232" t="s">
        <v>856</v>
      </c>
    </row>
    <row r="265" s="1" customFormat="1" ht="16.5" customHeight="1">
      <c r="B265" s="36"/>
      <c r="C265" s="222" t="s">
        <v>558</v>
      </c>
      <c r="D265" s="222" t="s">
        <v>138</v>
      </c>
      <c r="E265" s="223" t="s">
        <v>857</v>
      </c>
      <c r="F265" s="224" t="s">
        <v>858</v>
      </c>
      <c r="G265" s="225" t="s">
        <v>181</v>
      </c>
      <c r="H265" s="226">
        <v>1</v>
      </c>
      <c r="I265" s="227"/>
      <c r="J265" s="226">
        <f>ROUND(I265*H265,3)</f>
        <v>0</v>
      </c>
      <c r="K265" s="224" t="s">
        <v>142</v>
      </c>
      <c r="L265" s="41"/>
      <c r="M265" s="228" t="s">
        <v>1</v>
      </c>
      <c r="N265" s="229" t="s">
        <v>41</v>
      </c>
      <c r="O265" s="84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32" t="s">
        <v>192</v>
      </c>
      <c r="AT265" s="232" t="s">
        <v>138</v>
      </c>
      <c r="AU265" s="232" t="s">
        <v>144</v>
      </c>
      <c r="AY265" s="15" t="s">
        <v>135</v>
      </c>
      <c r="BE265" s="233">
        <f>IF(N265="základná",J265,0)</f>
        <v>0</v>
      </c>
      <c r="BF265" s="233">
        <f>IF(N265="znížená",J265,0)</f>
        <v>0</v>
      </c>
      <c r="BG265" s="233">
        <f>IF(N265="zákl. prenesená",J265,0)</f>
        <v>0</v>
      </c>
      <c r="BH265" s="233">
        <f>IF(N265="zníž. prenesená",J265,0)</f>
        <v>0</v>
      </c>
      <c r="BI265" s="233">
        <f>IF(N265="nulová",J265,0)</f>
        <v>0</v>
      </c>
      <c r="BJ265" s="15" t="s">
        <v>144</v>
      </c>
      <c r="BK265" s="234">
        <f>ROUND(I265*H265,3)</f>
        <v>0</v>
      </c>
      <c r="BL265" s="15" t="s">
        <v>192</v>
      </c>
      <c r="BM265" s="232" t="s">
        <v>859</v>
      </c>
    </row>
    <row r="266" s="1" customFormat="1" ht="16.5" customHeight="1">
      <c r="B266" s="36"/>
      <c r="C266" s="247" t="s">
        <v>564</v>
      </c>
      <c r="D266" s="247" t="s">
        <v>184</v>
      </c>
      <c r="E266" s="248" t="s">
        <v>860</v>
      </c>
      <c r="F266" s="249" t="s">
        <v>861</v>
      </c>
      <c r="G266" s="250" t="s">
        <v>181</v>
      </c>
      <c r="H266" s="251">
        <v>1</v>
      </c>
      <c r="I266" s="252"/>
      <c r="J266" s="251">
        <f>ROUND(I266*H266,3)</f>
        <v>0</v>
      </c>
      <c r="K266" s="249" t="s">
        <v>142</v>
      </c>
      <c r="L266" s="253"/>
      <c r="M266" s="254" t="s">
        <v>1</v>
      </c>
      <c r="N266" s="255" t="s">
        <v>41</v>
      </c>
      <c r="O266" s="84"/>
      <c r="P266" s="230">
        <f>O266*H266</f>
        <v>0</v>
      </c>
      <c r="Q266" s="230">
        <v>0.0011000000000000001</v>
      </c>
      <c r="R266" s="230">
        <f>Q266*H266</f>
        <v>0.0011000000000000001</v>
      </c>
      <c r="S266" s="230">
        <v>0</v>
      </c>
      <c r="T266" s="231">
        <f>S266*H266</f>
        <v>0</v>
      </c>
      <c r="AR266" s="232" t="s">
        <v>283</v>
      </c>
      <c r="AT266" s="232" t="s">
        <v>184</v>
      </c>
      <c r="AU266" s="232" t="s">
        <v>144</v>
      </c>
      <c r="AY266" s="15" t="s">
        <v>135</v>
      </c>
      <c r="BE266" s="233">
        <f>IF(N266="základná",J266,0)</f>
        <v>0</v>
      </c>
      <c r="BF266" s="233">
        <f>IF(N266="znížená",J266,0)</f>
        <v>0</v>
      </c>
      <c r="BG266" s="233">
        <f>IF(N266="zákl. prenesená",J266,0)</f>
        <v>0</v>
      </c>
      <c r="BH266" s="233">
        <f>IF(N266="zníž. prenesená",J266,0)</f>
        <v>0</v>
      </c>
      <c r="BI266" s="233">
        <f>IF(N266="nulová",J266,0)</f>
        <v>0</v>
      </c>
      <c r="BJ266" s="15" t="s">
        <v>144</v>
      </c>
      <c r="BK266" s="234">
        <f>ROUND(I266*H266,3)</f>
        <v>0</v>
      </c>
      <c r="BL266" s="15" t="s">
        <v>192</v>
      </c>
      <c r="BM266" s="232" t="s">
        <v>862</v>
      </c>
    </row>
    <row r="267" s="1" customFormat="1" ht="16.5" customHeight="1">
      <c r="B267" s="36"/>
      <c r="C267" s="222" t="s">
        <v>572</v>
      </c>
      <c r="D267" s="222" t="s">
        <v>138</v>
      </c>
      <c r="E267" s="223" t="s">
        <v>1018</v>
      </c>
      <c r="F267" s="224" t="s">
        <v>1019</v>
      </c>
      <c r="G267" s="225" t="s">
        <v>152</v>
      </c>
      <c r="H267" s="226">
        <v>3</v>
      </c>
      <c r="I267" s="227"/>
      <c r="J267" s="226">
        <f>ROUND(I267*H267,3)</f>
        <v>0</v>
      </c>
      <c r="K267" s="224" t="s">
        <v>142</v>
      </c>
      <c r="L267" s="41"/>
      <c r="M267" s="228" t="s">
        <v>1</v>
      </c>
      <c r="N267" s="229" t="s">
        <v>41</v>
      </c>
      <c r="O267" s="84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AR267" s="232" t="s">
        <v>192</v>
      </c>
      <c r="AT267" s="232" t="s">
        <v>138</v>
      </c>
      <c r="AU267" s="232" t="s">
        <v>144</v>
      </c>
      <c r="AY267" s="15" t="s">
        <v>135</v>
      </c>
      <c r="BE267" s="233">
        <f>IF(N267="základná",J267,0)</f>
        <v>0</v>
      </c>
      <c r="BF267" s="233">
        <f>IF(N267="znížená",J267,0)</f>
        <v>0</v>
      </c>
      <c r="BG267" s="233">
        <f>IF(N267="zákl. prenesená",J267,0)</f>
        <v>0</v>
      </c>
      <c r="BH267" s="233">
        <f>IF(N267="zníž. prenesená",J267,0)</f>
        <v>0</v>
      </c>
      <c r="BI267" s="233">
        <f>IF(N267="nulová",J267,0)</f>
        <v>0</v>
      </c>
      <c r="BJ267" s="15" t="s">
        <v>144</v>
      </c>
      <c r="BK267" s="234">
        <f>ROUND(I267*H267,3)</f>
        <v>0</v>
      </c>
      <c r="BL267" s="15" t="s">
        <v>192</v>
      </c>
      <c r="BM267" s="232" t="s">
        <v>1020</v>
      </c>
    </row>
    <row r="268" s="1" customFormat="1" ht="16.5" customHeight="1">
      <c r="B268" s="36"/>
      <c r="C268" s="247" t="s">
        <v>577</v>
      </c>
      <c r="D268" s="247" t="s">
        <v>184</v>
      </c>
      <c r="E268" s="248" t="s">
        <v>1021</v>
      </c>
      <c r="F268" s="249" t="s">
        <v>1022</v>
      </c>
      <c r="G268" s="250" t="s">
        <v>152</v>
      </c>
      <c r="H268" s="251">
        <v>3</v>
      </c>
      <c r="I268" s="252"/>
      <c r="J268" s="251">
        <f>ROUND(I268*H268,3)</f>
        <v>0</v>
      </c>
      <c r="K268" s="249" t="s">
        <v>142</v>
      </c>
      <c r="L268" s="253"/>
      <c r="M268" s="254" t="s">
        <v>1</v>
      </c>
      <c r="N268" s="255" t="s">
        <v>41</v>
      </c>
      <c r="O268" s="84"/>
      <c r="P268" s="230">
        <f>O268*H268</f>
        <v>0</v>
      </c>
      <c r="Q268" s="230">
        <v>0.00052999999999999998</v>
      </c>
      <c r="R268" s="230">
        <f>Q268*H268</f>
        <v>0.0015899999999999998</v>
      </c>
      <c r="S268" s="230">
        <v>0</v>
      </c>
      <c r="T268" s="231">
        <f>S268*H268</f>
        <v>0</v>
      </c>
      <c r="AR268" s="232" t="s">
        <v>283</v>
      </c>
      <c r="AT268" s="232" t="s">
        <v>184</v>
      </c>
      <c r="AU268" s="232" t="s">
        <v>144</v>
      </c>
      <c r="AY268" s="15" t="s">
        <v>135</v>
      </c>
      <c r="BE268" s="233">
        <f>IF(N268="základná",J268,0)</f>
        <v>0</v>
      </c>
      <c r="BF268" s="233">
        <f>IF(N268="znížená",J268,0)</f>
        <v>0</v>
      </c>
      <c r="BG268" s="233">
        <f>IF(N268="zákl. prenesená",J268,0)</f>
        <v>0</v>
      </c>
      <c r="BH268" s="233">
        <f>IF(N268="zníž. prenesená",J268,0)</f>
        <v>0</v>
      </c>
      <c r="BI268" s="233">
        <f>IF(N268="nulová",J268,0)</f>
        <v>0</v>
      </c>
      <c r="BJ268" s="15" t="s">
        <v>144</v>
      </c>
      <c r="BK268" s="234">
        <f>ROUND(I268*H268,3)</f>
        <v>0</v>
      </c>
      <c r="BL268" s="15" t="s">
        <v>192</v>
      </c>
      <c r="BM268" s="232" t="s">
        <v>1023</v>
      </c>
    </row>
    <row r="269" s="1" customFormat="1" ht="16.5" customHeight="1">
      <c r="B269" s="36"/>
      <c r="C269" s="222" t="s">
        <v>281</v>
      </c>
      <c r="D269" s="222" t="s">
        <v>138</v>
      </c>
      <c r="E269" s="223" t="s">
        <v>1024</v>
      </c>
      <c r="F269" s="224" t="s">
        <v>1025</v>
      </c>
      <c r="G269" s="225" t="s">
        <v>181</v>
      </c>
      <c r="H269" s="226">
        <v>2</v>
      </c>
      <c r="I269" s="227"/>
      <c r="J269" s="226">
        <f>ROUND(I269*H269,3)</f>
        <v>0</v>
      </c>
      <c r="K269" s="224" t="s">
        <v>142</v>
      </c>
      <c r="L269" s="41"/>
      <c r="M269" s="228" t="s">
        <v>1</v>
      </c>
      <c r="N269" s="229" t="s">
        <v>41</v>
      </c>
      <c r="O269" s="84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AR269" s="232" t="s">
        <v>192</v>
      </c>
      <c r="AT269" s="232" t="s">
        <v>138</v>
      </c>
      <c r="AU269" s="232" t="s">
        <v>144</v>
      </c>
      <c r="AY269" s="15" t="s">
        <v>135</v>
      </c>
      <c r="BE269" s="233">
        <f>IF(N269="základná",J269,0)</f>
        <v>0</v>
      </c>
      <c r="BF269" s="233">
        <f>IF(N269="znížená",J269,0)</f>
        <v>0</v>
      </c>
      <c r="BG269" s="233">
        <f>IF(N269="zákl. prenesená",J269,0)</f>
        <v>0</v>
      </c>
      <c r="BH269" s="233">
        <f>IF(N269="zníž. prenesená",J269,0)</f>
        <v>0</v>
      </c>
      <c r="BI269" s="233">
        <f>IF(N269="nulová",J269,0)</f>
        <v>0</v>
      </c>
      <c r="BJ269" s="15" t="s">
        <v>144</v>
      </c>
      <c r="BK269" s="234">
        <f>ROUND(I269*H269,3)</f>
        <v>0</v>
      </c>
      <c r="BL269" s="15" t="s">
        <v>192</v>
      </c>
      <c r="BM269" s="232" t="s">
        <v>1026</v>
      </c>
    </row>
    <row r="270" s="1" customFormat="1" ht="16.5" customHeight="1">
      <c r="B270" s="36"/>
      <c r="C270" s="247" t="s">
        <v>584</v>
      </c>
      <c r="D270" s="247" t="s">
        <v>184</v>
      </c>
      <c r="E270" s="248" t="s">
        <v>1027</v>
      </c>
      <c r="F270" s="249" t="s">
        <v>1028</v>
      </c>
      <c r="G270" s="250" t="s">
        <v>181</v>
      </c>
      <c r="H270" s="251">
        <v>2</v>
      </c>
      <c r="I270" s="252"/>
      <c r="J270" s="251">
        <f>ROUND(I270*H270,3)</f>
        <v>0</v>
      </c>
      <c r="K270" s="249" t="s">
        <v>142</v>
      </c>
      <c r="L270" s="253"/>
      <c r="M270" s="254" t="s">
        <v>1</v>
      </c>
      <c r="N270" s="255" t="s">
        <v>41</v>
      </c>
      <c r="O270" s="84"/>
      <c r="P270" s="230">
        <f>O270*H270</f>
        <v>0</v>
      </c>
      <c r="Q270" s="230">
        <v>0.00020000000000000001</v>
      </c>
      <c r="R270" s="230">
        <f>Q270*H270</f>
        <v>0.00040000000000000002</v>
      </c>
      <c r="S270" s="230">
        <v>0</v>
      </c>
      <c r="T270" s="231">
        <f>S270*H270</f>
        <v>0</v>
      </c>
      <c r="AR270" s="232" t="s">
        <v>283</v>
      </c>
      <c r="AT270" s="232" t="s">
        <v>184</v>
      </c>
      <c r="AU270" s="232" t="s">
        <v>144</v>
      </c>
      <c r="AY270" s="15" t="s">
        <v>135</v>
      </c>
      <c r="BE270" s="233">
        <f>IF(N270="základná",J270,0)</f>
        <v>0</v>
      </c>
      <c r="BF270" s="233">
        <f>IF(N270="znížená",J270,0)</f>
        <v>0</v>
      </c>
      <c r="BG270" s="233">
        <f>IF(N270="zákl. prenesená",J270,0)</f>
        <v>0</v>
      </c>
      <c r="BH270" s="233">
        <f>IF(N270="zníž. prenesená",J270,0)</f>
        <v>0</v>
      </c>
      <c r="BI270" s="233">
        <f>IF(N270="nulová",J270,0)</f>
        <v>0</v>
      </c>
      <c r="BJ270" s="15" t="s">
        <v>144</v>
      </c>
      <c r="BK270" s="234">
        <f>ROUND(I270*H270,3)</f>
        <v>0</v>
      </c>
      <c r="BL270" s="15" t="s">
        <v>192</v>
      </c>
      <c r="BM270" s="232" t="s">
        <v>1029</v>
      </c>
    </row>
    <row r="271" s="1" customFormat="1" ht="24" customHeight="1">
      <c r="B271" s="36"/>
      <c r="C271" s="222" t="s">
        <v>590</v>
      </c>
      <c r="D271" s="222" t="s">
        <v>138</v>
      </c>
      <c r="E271" s="223" t="s">
        <v>1030</v>
      </c>
      <c r="F271" s="224" t="s">
        <v>1031</v>
      </c>
      <c r="G271" s="225" t="s">
        <v>181</v>
      </c>
      <c r="H271" s="226">
        <v>1</v>
      </c>
      <c r="I271" s="227"/>
      <c r="J271" s="226">
        <f>ROUND(I271*H271,3)</f>
        <v>0</v>
      </c>
      <c r="K271" s="224" t="s">
        <v>142</v>
      </c>
      <c r="L271" s="41"/>
      <c r="M271" s="228" t="s">
        <v>1</v>
      </c>
      <c r="N271" s="229" t="s">
        <v>41</v>
      </c>
      <c r="O271" s="84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32" t="s">
        <v>192</v>
      </c>
      <c r="AT271" s="232" t="s">
        <v>138</v>
      </c>
      <c r="AU271" s="232" t="s">
        <v>144</v>
      </c>
      <c r="AY271" s="15" t="s">
        <v>135</v>
      </c>
      <c r="BE271" s="233">
        <f>IF(N271="základná",J271,0)</f>
        <v>0</v>
      </c>
      <c r="BF271" s="233">
        <f>IF(N271="znížená",J271,0)</f>
        <v>0</v>
      </c>
      <c r="BG271" s="233">
        <f>IF(N271="zákl. prenesená",J271,0)</f>
        <v>0</v>
      </c>
      <c r="BH271" s="233">
        <f>IF(N271="zníž. prenesená",J271,0)</f>
        <v>0</v>
      </c>
      <c r="BI271" s="233">
        <f>IF(N271="nulová",J271,0)</f>
        <v>0</v>
      </c>
      <c r="BJ271" s="15" t="s">
        <v>144</v>
      </c>
      <c r="BK271" s="234">
        <f>ROUND(I271*H271,3)</f>
        <v>0</v>
      </c>
      <c r="BL271" s="15" t="s">
        <v>192</v>
      </c>
      <c r="BM271" s="232" t="s">
        <v>1032</v>
      </c>
    </row>
    <row r="272" s="1" customFormat="1" ht="24" customHeight="1">
      <c r="B272" s="36"/>
      <c r="C272" s="247" t="s">
        <v>594</v>
      </c>
      <c r="D272" s="247" t="s">
        <v>184</v>
      </c>
      <c r="E272" s="248" t="s">
        <v>1033</v>
      </c>
      <c r="F272" s="249" t="s">
        <v>1034</v>
      </c>
      <c r="G272" s="250" t="s">
        <v>181</v>
      </c>
      <c r="H272" s="251">
        <v>1</v>
      </c>
      <c r="I272" s="252"/>
      <c r="J272" s="251">
        <f>ROUND(I272*H272,3)</f>
        <v>0</v>
      </c>
      <c r="K272" s="249" t="s">
        <v>142</v>
      </c>
      <c r="L272" s="253"/>
      <c r="M272" s="254" t="s">
        <v>1</v>
      </c>
      <c r="N272" s="255" t="s">
        <v>41</v>
      </c>
      <c r="O272" s="84"/>
      <c r="P272" s="230">
        <f>O272*H272</f>
        <v>0</v>
      </c>
      <c r="Q272" s="230">
        <v>5.0000000000000002E-05</v>
      </c>
      <c r="R272" s="230">
        <f>Q272*H272</f>
        <v>5.0000000000000002E-05</v>
      </c>
      <c r="S272" s="230">
        <v>0</v>
      </c>
      <c r="T272" s="231">
        <f>S272*H272</f>
        <v>0</v>
      </c>
      <c r="AR272" s="232" t="s">
        <v>283</v>
      </c>
      <c r="AT272" s="232" t="s">
        <v>184</v>
      </c>
      <c r="AU272" s="232" t="s">
        <v>144</v>
      </c>
      <c r="AY272" s="15" t="s">
        <v>135</v>
      </c>
      <c r="BE272" s="233">
        <f>IF(N272="základná",J272,0)</f>
        <v>0</v>
      </c>
      <c r="BF272" s="233">
        <f>IF(N272="znížená",J272,0)</f>
        <v>0</v>
      </c>
      <c r="BG272" s="233">
        <f>IF(N272="zákl. prenesená",J272,0)</f>
        <v>0</v>
      </c>
      <c r="BH272" s="233">
        <f>IF(N272="zníž. prenesená",J272,0)</f>
        <v>0</v>
      </c>
      <c r="BI272" s="233">
        <f>IF(N272="nulová",J272,0)</f>
        <v>0</v>
      </c>
      <c r="BJ272" s="15" t="s">
        <v>144</v>
      </c>
      <c r="BK272" s="234">
        <f>ROUND(I272*H272,3)</f>
        <v>0</v>
      </c>
      <c r="BL272" s="15" t="s">
        <v>192</v>
      </c>
      <c r="BM272" s="232" t="s">
        <v>1035</v>
      </c>
    </row>
    <row r="273" s="1" customFormat="1" ht="16.5" customHeight="1">
      <c r="B273" s="36"/>
      <c r="C273" s="222" t="s">
        <v>600</v>
      </c>
      <c r="D273" s="222" t="s">
        <v>138</v>
      </c>
      <c r="E273" s="223" t="s">
        <v>899</v>
      </c>
      <c r="F273" s="224" t="s">
        <v>900</v>
      </c>
      <c r="G273" s="225" t="s">
        <v>181</v>
      </c>
      <c r="H273" s="226">
        <v>1</v>
      </c>
      <c r="I273" s="227"/>
      <c r="J273" s="226">
        <f>ROUND(I273*H273,3)</f>
        <v>0</v>
      </c>
      <c r="K273" s="224" t="s">
        <v>142</v>
      </c>
      <c r="L273" s="41"/>
      <c r="M273" s="228" t="s">
        <v>1</v>
      </c>
      <c r="N273" s="229" t="s">
        <v>41</v>
      </c>
      <c r="O273" s="84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AR273" s="232" t="s">
        <v>192</v>
      </c>
      <c r="AT273" s="232" t="s">
        <v>138</v>
      </c>
      <c r="AU273" s="232" t="s">
        <v>144</v>
      </c>
      <c r="AY273" s="15" t="s">
        <v>135</v>
      </c>
      <c r="BE273" s="233">
        <f>IF(N273="základná",J273,0)</f>
        <v>0</v>
      </c>
      <c r="BF273" s="233">
        <f>IF(N273="znížená",J273,0)</f>
        <v>0</v>
      </c>
      <c r="BG273" s="233">
        <f>IF(N273="zákl. prenesená",J273,0)</f>
        <v>0</v>
      </c>
      <c r="BH273" s="233">
        <f>IF(N273="zníž. prenesená",J273,0)</f>
        <v>0</v>
      </c>
      <c r="BI273" s="233">
        <f>IF(N273="nulová",J273,0)</f>
        <v>0</v>
      </c>
      <c r="BJ273" s="15" t="s">
        <v>144</v>
      </c>
      <c r="BK273" s="234">
        <f>ROUND(I273*H273,3)</f>
        <v>0</v>
      </c>
      <c r="BL273" s="15" t="s">
        <v>192</v>
      </c>
      <c r="BM273" s="232" t="s">
        <v>990</v>
      </c>
    </row>
    <row r="274" s="1" customFormat="1" ht="24" customHeight="1">
      <c r="B274" s="36"/>
      <c r="C274" s="247" t="s">
        <v>604</v>
      </c>
      <c r="D274" s="247" t="s">
        <v>184</v>
      </c>
      <c r="E274" s="248" t="s">
        <v>902</v>
      </c>
      <c r="F274" s="249" t="s">
        <v>903</v>
      </c>
      <c r="G274" s="250" t="s">
        <v>181</v>
      </c>
      <c r="H274" s="251">
        <v>1</v>
      </c>
      <c r="I274" s="252"/>
      <c r="J274" s="251">
        <f>ROUND(I274*H274,3)</f>
        <v>0</v>
      </c>
      <c r="K274" s="249" t="s">
        <v>142</v>
      </c>
      <c r="L274" s="253"/>
      <c r="M274" s="254" t="s">
        <v>1</v>
      </c>
      <c r="N274" s="255" t="s">
        <v>41</v>
      </c>
      <c r="O274" s="84"/>
      <c r="P274" s="230">
        <f>O274*H274</f>
        <v>0</v>
      </c>
      <c r="Q274" s="230">
        <v>0.00059000000000000003</v>
      </c>
      <c r="R274" s="230">
        <f>Q274*H274</f>
        <v>0.00059000000000000003</v>
      </c>
      <c r="S274" s="230">
        <v>0</v>
      </c>
      <c r="T274" s="231">
        <f>S274*H274</f>
        <v>0</v>
      </c>
      <c r="AR274" s="232" t="s">
        <v>283</v>
      </c>
      <c r="AT274" s="232" t="s">
        <v>184</v>
      </c>
      <c r="AU274" s="232" t="s">
        <v>144</v>
      </c>
      <c r="AY274" s="15" t="s">
        <v>135</v>
      </c>
      <c r="BE274" s="233">
        <f>IF(N274="základná",J274,0)</f>
        <v>0</v>
      </c>
      <c r="BF274" s="233">
        <f>IF(N274="znížená",J274,0)</f>
        <v>0</v>
      </c>
      <c r="BG274" s="233">
        <f>IF(N274="zákl. prenesená",J274,0)</f>
        <v>0</v>
      </c>
      <c r="BH274" s="233">
        <f>IF(N274="zníž. prenesená",J274,0)</f>
        <v>0</v>
      </c>
      <c r="BI274" s="233">
        <f>IF(N274="nulová",J274,0)</f>
        <v>0</v>
      </c>
      <c r="BJ274" s="15" t="s">
        <v>144</v>
      </c>
      <c r="BK274" s="234">
        <f>ROUND(I274*H274,3)</f>
        <v>0</v>
      </c>
      <c r="BL274" s="15" t="s">
        <v>192</v>
      </c>
      <c r="BM274" s="232" t="s">
        <v>991</v>
      </c>
    </row>
    <row r="275" s="1" customFormat="1" ht="16.5" customHeight="1">
      <c r="B275" s="36"/>
      <c r="C275" s="222" t="s">
        <v>609</v>
      </c>
      <c r="D275" s="222" t="s">
        <v>138</v>
      </c>
      <c r="E275" s="223" t="s">
        <v>1036</v>
      </c>
      <c r="F275" s="224" t="s">
        <v>1037</v>
      </c>
      <c r="G275" s="225" t="s">
        <v>181</v>
      </c>
      <c r="H275" s="226">
        <v>1</v>
      </c>
      <c r="I275" s="227"/>
      <c r="J275" s="226">
        <f>ROUND(I275*H275,3)</f>
        <v>0</v>
      </c>
      <c r="K275" s="224" t="s">
        <v>142</v>
      </c>
      <c r="L275" s="41"/>
      <c r="M275" s="228" t="s">
        <v>1</v>
      </c>
      <c r="N275" s="229" t="s">
        <v>41</v>
      </c>
      <c r="O275" s="84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AR275" s="232" t="s">
        <v>192</v>
      </c>
      <c r="AT275" s="232" t="s">
        <v>138</v>
      </c>
      <c r="AU275" s="232" t="s">
        <v>144</v>
      </c>
      <c r="AY275" s="15" t="s">
        <v>135</v>
      </c>
      <c r="BE275" s="233">
        <f>IF(N275="základná",J275,0)</f>
        <v>0</v>
      </c>
      <c r="BF275" s="233">
        <f>IF(N275="znížená",J275,0)</f>
        <v>0</v>
      </c>
      <c r="BG275" s="233">
        <f>IF(N275="zákl. prenesená",J275,0)</f>
        <v>0</v>
      </c>
      <c r="BH275" s="233">
        <f>IF(N275="zníž. prenesená",J275,0)</f>
        <v>0</v>
      </c>
      <c r="BI275" s="233">
        <f>IF(N275="nulová",J275,0)</f>
        <v>0</v>
      </c>
      <c r="BJ275" s="15" t="s">
        <v>144</v>
      </c>
      <c r="BK275" s="234">
        <f>ROUND(I275*H275,3)</f>
        <v>0</v>
      </c>
      <c r="BL275" s="15" t="s">
        <v>192</v>
      </c>
      <c r="BM275" s="232" t="s">
        <v>1038</v>
      </c>
    </row>
    <row r="276" s="1" customFormat="1" ht="16.5" customHeight="1">
      <c r="B276" s="36"/>
      <c r="C276" s="247" t="s">
        <v>616</v>
      </c>
      <c r="D276" s="247" t="s">
        <v>184</v>
      </c>
      <c r="E276" s="248" t="s">
        <v>1039</v>
      </c>
      <c r="F276" s="249" t="s">
        <v>1040</v>
      </c>
      <c r="G276" s="250" t="s">
        <v>181</v>
      </c>
      <c r="H276" s="251">
        <v>1</v>
      </c>
      <c r="I276" s="252"/>
      <c r="J276" s="251">
        <f>ROUND(I276*H276,3)</f>
        <v>0</v>
      </c>
      <c r="K276" s="249" t="s">
        <v>1</v>
      </c>
      <c r="L276" s="253"/>
      <c r="M276" s="254" t="s">
        <v>1</v>
      </c>
      <c r="N276" s="255" t="s">
        <v>41</v>
      </c>
      <c r="O276" s="84"/>
      <c r="P276" s="230">
        <f>O276*H276</f>
        <v>0</v>
      </c>
      <c r="Q276" s="230">
        <v>3.0000000000000001E-05</v>
      </c>
      <c r="R276" s="230">
        <f>Q276*H276</f>
        <v>3.0000000000000001E-05</v>
      </c>
      <c r="S276" s="230">
        <v>0</v>
      </c>
      <c r="T276" s="231">
        <f>S276*H276</f>
        <v>0</v>
      </c>
      <c r="AR276" s="232" t="s">
        <v>174</v>
      </c>
      <c r="AT276" s="232" t="s">
        <v>184</v>
      </c>
      <c r="AU276" s="232" t="s">
        <v>144</v>
      </c>
      <c r="AY276" s="15" t="s">
        <v>135</v>
      </c>
      <c r="BE276" s="233">
        <f>IF(N276="základná",J276,0)</f>
        <v>0</v>
      </c>
      <c r="BF276" s="233">
        <f>IF(N276="znížená",J276,0)</f>
        <v>0</v>
      </c>
      <c r="BG276" s="233">
        <f>IF(N276="zákl. prenesená",J276,0)</f>
        <v>0</v>
      </c>
      <c r="BH276" s="233">
        <f>IF(N276="zníž. prenesená",J276,0)</f>
        <v>0</v>
      </c>
      <c r="BI276" s="233">
        <f>IF(N276="nulová",J276,0)</f>
        <v>0</v>
      </c>
      <c r="BJ276" s="15" t="s">
        <v>144</v>
      </c>
      <c r="BK276" s="234">
        <f>ROUND(I276*H276,3)</f>
        <v>0</v>
      </c>
      <c r="BL276" s="15" t="s">
        <v>143</v>
      </c>
      <c r="BM276" s="232" t="s">
        <v>1041</v>
      </c>
    </row>
    <row r="277" s="1" customFormat="1" ht="24" customHeight="1">
      <c r="B277" s="36"/>
      <c r="C277" s="222" t="s">
        <v>620</v>
      </c>
      <c r="D277" s="222" t="s">
        <v>138</v>
      </c>
      <c r="E277" s="223" t="s">
        <v>911</v>
      </c>
      <c r="F277" s="224" t="s">
        <v>912</v>
      </c>
      <c r="G277" s="225" t="s">
        <v>855</v>
      </c>
      <c r="H277" s="227"/>
      <c r="I277" s="227"/>
      <c r="J277" s="226">
        <f>ROUND(I277*H277,3)</f>
        <v>0</v>
      </c>
      <c r="K277" s="224" t="s">
        <v>142</v>
      </c>
      <c r="L277" s="41"/>
      <c r="M277" s="228" t="s">
        <v>1</v>
      </c>
      <c r="N277" s="229" t="s">
        <v>41</v>
      </c>
      <c r="O277" s="84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AR277" s="232" t="s">
        <v>192</v>
      </c>
      <c r="AT277" s="232" t="s">
        <v>138</v>
      </c>
      <c r="AU277" s="232" t="s">
        <v>144</v>
      </c>
      <c r="AY277" s="15" t="s">
        <v>135</v>
      </c>
      <c r="BE277" s="233">
        <f>IF(N277="základná",J277,0)</f>
        <v>0</v>
      </c>
      <c r="BF277" s="233">
        <f>IF(N277="znížená",J277,0)</f>
        <v>0</v>
      </c>
      <c r="BG277" s="233">
        <f>IF(N277="zákl. prenesená",J277,0)</f>
        <v>0</v>
      </c>
      <c r="BH277" s="233">
        <f>IF(N277="zníž. prenesená",J277,0)</f>
        <v>0</v>
      </c>
      <c r="BI277" s="233">
        <f>IF(N277="nulová",J277,0)</f>
        <v>0</v>
      </c>
      <c r="BJ277" s="15" t="s">
        <v>144</v>
      </c>
      <c r="BK277" s="234">
        <f>ROUND(I277*H277,3)</f>
        <v>0</v>
      </c>
      <c r="BL277" s="15" t="s">
        <v>192</v>
      </c>
      <c r="BM277" s="232" t="s">
        <v>913</v>
      </c>
    </row>
    <row r="278" s="11" customFormat="1" ht="22.8" customHeight="1">
      <c r="B278" s="206"/>
      <c r="C278" s="207"/>
      <c r="D278" s="208" t="s">
        <v>74</v>
      </c>
      <c r="E278" s="220" t="s">
        <v>547</v>
      </c>
      <c r="F278" s="220" t="s">
        <v>548</v>
      </c>
      <c r="G278" s="207"/>
      <c r="H278" s="207"/>
      <c r="I278" s="210"/>
      <c r="J278" s="221">
        <f>BK278</f>
        <v>0</v>
      </c>
      <c r="K278" s="207"/>
      <c r="L278" s="212"/>
      <c r="M278" s="213"/>
      <c r="N278" s="214"/>
      <c r="O278" s="214"/>
      <c r="P278" s="215">
        <f>SUM(P279:P283)</f>
        <v>0</v>
      </c>
      <c r="Q278" s="214"/>
      <c r="R278" s="215">
        <f>SUM(R279:R283)</f>
        <v>0.13613600000000001</v>
      </c>
      <c r="S278" s="214"/>
      <c r="T278" s="216">
        <f>SUM(T279:T283)</f>
        <v>0</v>
      </c>
      <c r="AR278" s="217" t="s">
        <v>144</v>
      </c>
      <c r="AT278" s="218" t="s">
        <v>74</v>
      </c>
      <c r="AU278" s="218" t="s">
        <v>83</v>
      </c>
      <c r="AY278" s="217" t="s">
        <v>135</v>
      </c>
      <c r="BK278" s="219">
        <f>SUM(BK279:BK283)</f>
        <v>0</v>
      </c>
    </row>
    <row r="279" s="1" customFormat="1" ht="24" customHeight="1">
      <c r="B279" s="36"/>
      <c r="C279" s="222" t="s">
        <v>624</v>
      </c>
      <c r="D279" s="222" t="s">
        <v>138</v>
      </c>
      <c r="E279" s="223" t="s">
        <v>550</v>
      </c>
      <c r="F279" s="224" t="s">
        <v>551</v>
      </c>
      <c r="G279" s="225" t="s">
        <v>141</v>
      </c>
      <c r="H279" s="226">
        <v>5.9450000000000003</v>
      </c>
      <c r="I279" s="227"/>
      <c r="J279" s="226">
        <f>ROUND(I279*H279,3)</f>
        <v>0</v>
      </c>
      <c r="K279" s="224" t="s">
        <v>142</v>
      </c>
      <c r="L279" s="41"/>
      <c r="M279" s="228" t="s">
        <v>1</v>
      </c>
      <c r="N279" s="229" t="s">
        <v>41</v>
      </c>
      <c r="O279" s="84"/>
      <c r="P279" s="230">
        <f>O279*H279</f>
        <v>0</v>
      </c>
      <c r="Q279" s="230">
        <v>0.0040000000000000001</v>
      </c>
      <c r="R279" s="230">
        <f>Q279*H279</f>
        <v>0.023780000000000003</v>
      </c>
      <c r="S279" s="230">
        <v>0</v>
      </c>
      <c r="T279" s="231">
        <f>S279*H279</f>
        <v>0</v>
      </c>
      <c r="AR279" s="232" t="s">
        <v>192</v>
      </c>
      <c r="AT279" s="232" t="s">
        <v>138</v>
      </c>
      <c r="AU279" s="232" t="s">
        <v>144</v>
      </c>
      <c r="AY279" s="15" t="s">
        <v>135</v>
      </c>
      <c r="BE279" s="233">
        <f>IF(N279="základná",J279,0)</f>
        <v>0</v>
      </c>
      <c r="BF279" s="233">
        <f>IF(N279="znížená",J279,0)</f>
        <v>0</v>
      </c>
      <c r="BG279" s="233">
        <f>IF(N279="zákl. prenesená",J279,0)</f>
        <v>0</v>
      </c>
      <c r="BH279" s="233">
        <f>IF(N279="zníž. prenesená",J279,0)</f>
        <v>0</v>
      </c>
      <c r="BI279" s="233">
        <f>IF(N279="nulová",J279,0)</f>
        <v>0</v>
      </c>
      <c r="BJ279" s="15" t="s">
        <v>144</v>
      </c>
      <c r="BK279" s="234">
        <f>ROUND(I279*H279,3)</f>
        <v>0</v>
      </c>
      <c r="BL279" s="15" t="s">
        <v>192</v>
      </c>
      <c r="BM279" s="232" t="s">
        <v>552</v>
      </c>
    </row>
    <row r="280" s="12" customFormat="1">
      <c r="B280" s="235"/>
      <c r="C280" s="236"/>
      <c r="D280" s="237" t="s">
        <v>146</v>
      </c>
      <c r="E280" s="238" t="s">
        <v>1</v>
      </c>
      <c r="F280" s="239" t="s">
        <v>1007</v>
      </c>
      <c r="G280" s="236"/>
      <c r="H280" s="240">
        <v>5.9450000000000003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AT280" s="246" t="s">
        <v>146</v>
      </c>
      <c r="AU280" s="246" t="s">
        <v>144</v>
      </c>
      <c r="AV280" s="12" t="s">
        <v>144</v>
      </c>
      <c r="AW280" s="12" t="s">
        <v>30</v>
      </c>
      <c r="AX280" s="12" t="s">
        <v>83</v>
      </c>
      <c r="AY280" s="246" t="s">
        <v>135</v>
      </c>
    </row>
    <row r="281" s="1" customFormat="1" ht="24" customHeight="1">
      <c r="B281" s="36"/>
      <c r="C281" s="247" t="s">
        <v>629</v>
      </c>
      <c r="D281" s="247" t="s">
        <v>184</v>
      </c>
      <c r="E281" s="248" t="s">
        <v>554</v>
      </c>
      <c r="F281" s="249" t="s">
        <v>555</v>
      </c>
      <c r="G281" s="250" t="s">
        <v>141</v>
      </c>
      <c r="H281" s="251">
        <v>6.242</v>
      </c>
      <c r="I281" s="252"/>
      <c r="J281" s="251">
        <f>ROUND(I281*H281,3)</f>
        <v>0</v>
      </c>
      <c r="K281" s="249" t="s">
        <v>1</v>
      </c>
      <c r="L281" s="253"/>
      <c r="M281" s="254" t="s">
        <v>1</v>
      </c>
      <c r="N281" s="255" t="s">
        <v>41</v>
      </c>
      <c r="O281" s="84"/>
      <c r="P281" s="230">
        <f>O281*H281</f>
        <v>0</v>
      </c>
      <c r="Q281" s="230">
        <v>0.017999999999999999</v>
      </c>
      <c r="R281" s="230">
        <f>Q281*H281</f>
        <v>0.112356</v>
      </c>
      <c r="S281" s="230">
        <v>0</v>
      </c>
      <c r="T281" s="231">
        <f>S281*H281</f>
        <v>0</v>
      </c>
      <c r="AR281" s="232" t="s">
        <v>283</v>
      </c>
      <c r="AT281" s="232" t="s">
        <v>184</v>
      </c>
      <c r="AU281" s="232" t="s">
        <v>144</v>
      </c>
      <c r="AY281" s="15" t="s">
        <v>135</v>
      </c>
      <c r="BE281" s="233">
        <f>IF(N281="základná",J281,0)</f>
        <v>0</v>
      </c>
      <c r="BF281" s="233">
        <f>IF(N281="znížená",J281,0)</f>
        <v>0</v>
      </c>
      <c r="BG281" s="233">
        <f>IF(N281="zákl. prenesená",J281,0)</f>
        <v>0</v>
      </c>
      <c r="BH281" s="233">
        <f>IF(N281="zníž. prenesená",J281,0)</f>
        <v>0</v>
      </c>
      <c r="BI281" s="233">
        <f>IF(N281="nulová",J281,0)</f>
        <v>0</v>
      </c>
      <c r="BJ281" s="15" t="s">
        <v>144</v>
      </c>
      <c r="BK281" s="234">
        <f>ROUND(I281*H281,3)</f>
        <v>0</v>
      </c>
      <c r="BL281" s="15" t="s">
        <v>192</v>
      </c>
      <c r="BM281" s="232" t="s">
        <v>556</v>
      </c>
    </row>
    <row r="282" s="12" customFormat="1">
      <c r="B282" s="235"/>
      <c r="C282" s="236"/>
      <c r="D282" s="237" t="s">
        <v>146</v>
      </c>
      <c r="E282" s="236"/>
      <c r="F282" s="239" t="s">
        <v>1042</v>
      </c>
      <c r="G282" s="236"/>
      <c r="H282" s="240">
        <v>6.242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AT282" s="246" t="s">
        <v>146</v>
      </c>
      <c r="AU282" s="246" t="s">
        <v>144</v>
      </c>
      <c r="AV282" s="12" t="s">
        <v>144</v>
      </c>
      <c r="AW282" s="12" t="s">
        <v>4</v>
      </c>
      <c r="AX282" s="12" t="s">
        <v>83</v>
      </c>
      <c r="AY282" s="246" t="s">
        <v>135</v>
      </c>
    </row>
    <row r="283" s="1" customFormat="1" ht="24" customHeight="1">
      <c r="B283" s="36"/>
      <c r="C283" s="222" t="s">
        <v>633</v>
      </c>
      <c r="D283" s="222" t="s">
        <v>138</v>
      </c>
      <c r="E283" s="223" t="s">
        <v>559</v>
      </c>
      <c r="F283" s="224" t="s">
        <v>560</v>
      </c>
      <c r="G283" s="225" t="s">
        <v>259</v>
      </c>
      <c r="H283" s="226">
        <v>0.13600000000000001</v>
      </c>
      <c r="I283" s="227"/>
      <c r="J283" s="226">
        <f>ROUND(I283*H283,3)</f>
        <v>0</v>
      </c>
      <c r="K283" s="224" t="s">
        <v>142</v>
      </c>
      <c r="L283" s="41"/>
      <c r="M283" s="228" t="s">
        <v>1</v>
      </c>
      <c r="N283" s="229" t="s">
        <v>41</v>
      </c>
      <c r="O283" s="84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32" t="s">
        <v>192</v>
      </c>
      <c r="AT283" s="232" t="s">
        <v>138</v>
      </c>
      <c r="AU283" s="232" t="s">
        <v>144</v>
      </c>
      <c r="AY283" s="15" t="s">
        <v>135</v>
      </c>
      <c r="BE283" s="233">
        <f>IF(N283="základná",J283,0)</f>
        <v>0</v>
      </c>
      <c r="BF283" s="233">
        <f>IF(N283="znížená",J283,0)</f>
        <v>0</v>
      </c>
      <c r="BG283" s="233">
        <f>IF(N283="zákl. prenesená",J283,0)</f>
        <v>0</v>
      </c>
      <c r="BH283" s="233">
        <f>IF(N283="zníž. prenesená",J283,0)</f>
        <v>0</v>
      </c>
      <c r="BI283" s="233">
        <f>IF(N283="nulová",J283,0)</f>
        <v>0</v>
      </c>
      <c r="BJ283" s="15" t="s">
        <v>144</v>
      </c>
      <c r="BK283" s="234">
        <f>ROUND(I283*H283,3)</f>
        <v>0</v>
      </c>
      <c r="BL283" s="15" t="s">
        <v>192</v>
      </c>
      <c r="BM283" s="232" t="s">
        <v>561</v>
      </c>
    </row>
    <row r="284" s="11" customFormat="1" ht="22.8" customHeight="1">
      <c r="B284" s="206"/>
      <c r="C284" s="207"/>
      <c r="D284" s="208" t="s">
        <v>74</v>
      </c>
      <c r="E284" s="220" t="s">
        <v>562</v>
      </c>
      <c r="F284" s="220" t="s">
        <v>563</v>
      </c>
      <c r="G284" s="207"/>
      <c r="H284" s="207"/>
      <c r="I284" s="210"/>
      <c r="J284" s="221">
        <f>BK284</f>
        <v>0</v>
      </c>
      <c r="K284" s="207"/>
      <c r="L284" s="212"/>
      <c r="M284" s="213"/>
      <c r="N284" s="214"/>
      <c r="O284" s="214"/>
      <c r="P284" s="215">
        <f>SUM(P285:P294)</f>
        <v>0</v>
      </c>
      <c r="Q284" s="214"/>
      <c r="R284" s="215">
        <f>SUM(R285:R294)</f>
        <v>0.40460800000000008</v>
      </c>
      <c r="S284" s="214"/>
      <c r="T284" s="216">
        <f>SUM(T285:T294)</f>
        <v>0</v>
      </c>
      <c r="AR284" s="217" t="s">
        <v>144</v>
      </c>
      <c r="AT284" s="218" t="s">
        <v>74</v>
      </c>
      <c r="AU284" s="218" t="s">
        <v>83</v>
      </c>
      <c r="AY284" s="217" t="s">
        <v>135</v>
      </c>
      <c r="BK284" s="219">
        <f>SUM(BK285:BK294)</f>
        <v>0</v>
      </c>
    </row>
    <row r="285" s="1" customFormat="1" ht="24" customHeight="1">
      <c r="B285" s="36"/>
      <c r="C285" s="222" t="s">
        <v>638</v>
      </c>
      <c r="D285" s="222" t="s">
        <v>138</v>
      </c>
      <c r="E285" s="223" t="s">
        <v>565</v>
      </c>
      <c r="F285" s="224" t="s">
        <v>566</v>
      </c>
      <c r="G285" s="225" t="s">
        <v>141</v>
      </c>
      <c r="H285" s="226">
        <v>19.366</v>
      </c>
      <c r="I285" s="227"/>
      <c r="J285" s="226">
        <f>ROUND(I285*H285,3)</f>
        <v>0</v>
      </c>
      <c r="K285" s="224" t="s">
        <v>142</v>
      </c>
      <c r="L285" s="41"/>
      <c r="M285" s="228" t="s">
        <v>1</v>
      </c>
      <c r="N285" s="229" t="s">
        <v>41</v>
      </c>
      <c r="O285" s="84"/>
      <c r="P285" s="230">
        <f>O285*H285</f>
        <v>0</v>
      </c>
      <c r="Q285" s="230">
        <v>0.0040000000000000001</v>
      </c>
      <c r="R285" s="230">
        <f>Q285*H285</f>
        <v>0.077464000000000005</v>
      </c>
      <c r="S285" s="230">
        <v>0</v>
      </c>
      <c r="T285" s="231">
        <f>S285*H285</f>
        <v>0</v>
      </c>
      <c r="AR285" s="232" t="s">
        <v>192</v>
      </c>
      <c r="AT285" s="232" t="s">
        <v>138</v>
      </c>
      <c r="AU285" s="232" t="s">
        <v>144</v>
      </c>
      <c r="AY285" s="15" t="s">
        <v>135</v>
      </c>
      <c r="BE285" s="233">
        <f>IF(N285="základná",J285,0)</f>
        <v>0</v>
      </c>
      <c r="BF285" s="233">
        <f>IF(N285="znížená",J285,0)</f>
        <v>0</v>
      </c>
      <c r="BG285" s="233">
        <f>IF(N285="zákl. prenesená",J285,0)</f>
        <v>0</v>
      </c>
      <c r="BH285" s="233">
        <f>IF(N285="zníž. prenesená",J285,0)</f>
        <v>0</v>
      </c>
      <c r="BI285" s="233">
        <f>IF(N285="nulová",J285,0)</f>
        <v>0</v>
      </c>
      <c r="BJ285" s="15" t="s">
        <v>144</v>
      </c>
      <c r="BK285" s="234">
        <f>ROUND(I285*H285,3)</f>
        <v>0</v>
      </c>
      <c r="BL285" s="15" t="s">
        <v>192</v>
      </c>
      <c r="BM285" s="232" t="s">
        <v>567</v>
      </c>
    </row>
    <row r="286" s="12" customFormat="1">
      <c r="B286" s="235"/>
      <c r="C286" s="236"/>
      <c r="D286" s="237" t="s">
        <v>146</v>
      </c>
      <c r="E286" s="238" t="s">
        <v>1</v>
      </c>
      <c r="F286" s="239" t="s">
        <v>1043</v>
      </c>
      <c r="G286" s="236"/>
      <c r="H286" s="240">
        <v>21.780000000000001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AT286" s="246" t="s">
        <v>146</v>
      </c>
      <c r="AU286" s="246" t="s">
        <v>144</v>
      </c>
      <c r="AV286" s="12" t="s">
        <v>144</v>
      </c>
      <c r="AW286" s="12" t="s">
        <v>30</v>
      </c>
      <c r="AX286" s="12" t="s">
        <v>75</v>
      </c>
      <c r="AY286" s="246" t="s">
        <v>135</v>
      </c>
    </row>
    <row r="287" s="12" customFormat="1">
      <c r="B287" s="235"/>
      <c r="C287" s="236"/>
      <c r="D287" s="237" t="s">
        <v>146</v>
      </c>
      <c r="E287" s="238" t="s">
        <v>1</v>
      </c>
      <c r="F287" s="239" t="s">
        <v>1044</v>
      </c>
      <c r="G287" s="236"/>
      <c r="H287" s="240">
        <v>-3.4340000000000002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AT287" s="246" t="s">
        <v>146</v>
      </c>
      <c r="AU287" s="246" t="s">
        <v>144</v>
      </c>
      <c r="AV287" s="12" t="s">
        <v>144</v>
      </c>
      <c r="AW287" s="12" t="s">
        <v>30</v>
      </c>
      <c r="AX287" s="12" t="s">
        <v>75</v>
      </c>
      <c r="AY287" s="246" t="s">
        <v>135</v>
      </c>
    </row>
    <row r="288" s="12" customFormat="1">
      <c r="B288" s="235"/>
      <c r="C288" s="236"/>
      <c r="D288" s="237" t="s">
        <v>146</v>
      </c>
      <c r="E288" s="238" t="s">
        <v>1</v>
      </c>
      <c r="F288" s="239" t="s">
        <v>918</v>
      </c>
      <c r="G288" s="236"/>
      <c r="H288" s="240">
        <v>1.02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AT288" s="246" t="s">
        <v>146</v>
      </c>
      <c r="AU288" s="246" t="s">
        <v>144</v>
      </c>
      <c r="AV288" s="12" t="s">
        <v>144</v>
      </c>
      <c r="AW288" s="12" t="s">
        <v>30</v>
      </c>
      <c r="AX288" s="12" t="s">
        <v>75</v>
      </c>
      <c r="AY288" s="246" t="s">
        <v>135</v>
      </c>
    </row>
    <row r="289" s="13" customFormat="1">
      <c r="B289" s="256"/>
      <c r="C289" s="257"/>
      <c r="D289" s="237" t="s">
        <v>146</v>
      </c>
      <c r="E289" s="258" t="s">
        <v>1</v>
      </c>
      <c r="F289" s="259" t="s">
        <v>571</v>
      </c>
      <c r="G289" s="257"/>
      <c r="H289" s="260">
        <v>19.366</v>
      </c>
      <c r="I289" s="261"/>
      <c r="J289" s="257"/>
      <c r="K289" s="257"/>
      <c r="L289" s="262"/>
      <c r="M289" s="263"/>
      <c r="N289" s="264"/>
      <c r="O289" s="264"/>
      <c r="P289" s="264"/>
      <c r="Q289" s="264"/>
      <c r="R289" s="264"/>
      <c r="S289" s="264"/>
      <c r="T289" s="265"/>
      <c r="AT289" s="266" t="s">
        <v>146</v>
      </c>
      <c r="AU289" s="266" t="s">
        <v>144</v>
      </c>
      <c r="AV289" s="13" t="s">
        <v>143</v>
      </c>
      <c r="AW289" s="13" t="s">
        <v>30</v>
      </c>
      <c r="AX289" s="13" t="s">
        <v>83</v>
      </c>
      <c r="AY289" s="266" t="s">
        <v>135</v>
      </c>
    </row>
    <row r="290" s="1" customFormat="1" ht="24" customHeight="1">
      <c r="B290" s="36"/>
      <c r="C290" s="247" t="s">
        <v>642</v>
      </c>
      <c r="D290" s="247" t="s">
        <v>184</v>
      </c>
      <c r="E290" s="248" t="s">
        <v>573</v>
      </c>
      <c r="F290" s="249" t="s">
        <v>574</v>
      </c>
      <c r="G290" s="250" t="s">
        <v>141</v>
      </c>
      <c r="H290" s="251">
        <v>20.334</v>
      </c>
      <c r="I290" s="252"/>
      <c r="J290" s="251">
        <f>ROUND(I290*H290,3)</f>
        <v>0</v>
      </c>
      <c r="K290" s="249" t="s">
        <v>1</v>
      </c>
      <c r="L290" s="253"/>
      <c r="M290" s="254" t="s">
        <v>1</v>
      </c>
      <c r="N290" s="255" t="s">
        <v>41</v>
      </c>
      <c r="O290" s="84"/>
      <c r="P290" s="230">
        <f>O290*H290</f>
        <v>0</v>
      </c>
      <c r="Q290" s="230">
        <v>0.016</v>
      </c>
      <c r="R290" s="230">
        <f>Q290*H290</f>
        <v>0.32534400000000002</v>
      </c>
      <c r="S290" s="230">
        <v>0</v>
      </c>
      <c r="T290" s="231">
        <f>S290*H290</f>
        <v>0</v>
      </c>
      <c r="AR290" s="232" t="s">
        <v>283</v>
      </c>
      <c r="AT290" s="232" t="s">
        <v>184</v>
      </c>
      <c r="AU290" s="232" t="s">
        <v>144</v>
      </c>
      <c r="AY290" s="15" t="s">
        <v>135</v>
      </c>
      <c r="BE290" s="233">
        <f>IF(N290="základná",J290,0)</f>
        <v>0</v>
      </c>
      <c r="BF290" s="233">
        <f>IF(N290="znížená",J290,0)</f>
        <v>0</v>
      </c>
      <c r="BG290" s="233">
        <f>IF(N290="zákl. prenesená",J290,0)</f>
        <v>0</v>
      </c>
      <c r="BH290" s="233">
        <f>IF(N290="zníž. prenesená",J290,0)</f>
        <v>0</v>
      </c>
      <c r="BI290" s="233">
        <f>IF(N290="nulová",J290,0)</f>
        <v>0</v>
      </c>
      <c r="BJ290" s="15" t="s">
        <v>144</v>
      </c>
      <c r="BK290" s="234">
        <f>ROUND(I290*H290,3)</f>
        <v>0</v>
      </c>
      <c r="BL290" s="15" t="s">
        <v>192</v>
      </c>
      <c r="BM290" s="232" t="s">
        <v>575</v>
      </c>
    </row>
    <row r="291" s="12" customFormat="1">
      <c r="B291" s="235"/>
      <c r="C291" s="236"/>
      <c r="D291" s="237" t="s">
        <v>146</v>
      </c>
      <c r="E291" s="236"/>
      <c r="F291" s="239" t="s">
        <v>1045</v>
      </c>
      <c r="G291" s="236"/>
      <c r="H291" s="240">
        <v>20.334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AT291" s="246" t="s">
        <v>146</v>
      </c>
      <c r="AU291" s="246" t="s">
        <v>144</v>
      </c>
      <c r="AV291" s="12" t="s">
        <v>144</v>
      </c>
      <c r="AW291" s="12" t="s">
        <v>4</v>
      </c>
      <c r="AX291" s="12" t="s">
        <v>83</v>
      </c>
      <c r="AY291" s="246" t="s">
        <v>135</v>
      </c>
    </row>
    <row r="292" s="1" customFormat="1" ht="16.5" customHeight="1">
      <c r="B292" s="36"/>
      <c r="C292" s="222" t="s">
        <v>646</v>
      </c>
      <c r="D292" s="222" t="s">
        <v>138</v>
      </c>
      <c r="E292" s="223" t="s">
        <v>578</v>
      </c>
      <c r="F292" s="224" t="s">
        <v>579</v>
      </c>
      <c r="G292" s="225" t="s">
        <v>181</v>
      </c>
      <c r="H292" s="226">
        <v>2</v>
      </c>
      <c r="I292" s="227"/>
      <c r="J292" s="226">
        <f>ROUND(I292*H292,3)</f>
        <v>0</v>
      </c>
      <c r="K292" s="224" t="s">
        <v>142</v>
      </c>
      <c r="L292" s="41"/>
      <c r="M292" s="228" t="s">
        <v>1</v>
      </c>
      <c r="N292" s="229" t="s">
        <v>41</v>
      </c>
      <c r="O292" s="84"/>
      <c r="P292" s="230">
        <f>O292*H292</f>
        <v>0</v>
      </c>
      <c r="Q292" s="230">
        <v>0.00089999999999999998</v>
      </c>
      <c r="R292" s="230">
        <f>Q292*H292</f>
        <v>0.0018</v>
      </c>
      <c r="S292" s="230">
        <v>0</v>
      </c>
      <c r="T292" s="231">
        <f>S292*H292</f>
        <v>0</v>
      </c>
      <c r="AR292" s="232" t="s">
        <v>192</v>
      </c>
      <c r="AT292" s="232" t="s">
        <v>138</v>
      </c>
      <c r="AU292" s="232" t="s">
        <v>144</v>
      </c>
      <c r="AY292" s="15" t="s">
        <v>135</v>
      </c>
      <c r="BE292" s="233">
        <f>IF(N292="základná",J292,0)</f>
        <v>0</v>
      </c>
      <c r="BF292" s="233">
        <f>IF(N292="znížená",J292,0)</f>
        <v>0</v>
      </c>
      <c r="BG292" s="233">
        <f>IF(N292="zákl. prenesená",J292,0)</f>
        <v>0</v>
      </c>
      <c r="BH292" s="233">
        <f>IF(N292="zníž. prenesená",J292,0)</f>
        <v>0</v>
      </c>
      <c r="BI292" s="233">
        <f>IF(N292="nulová",J292,0)</f>
        <v>0</v>
      </c>
      <c r="BJ292" s="15" t="s">
        <v>144</v>
      </c>
      <c r="BK292" s="234">
        <f>ROUND(I292*H292,3)</f>
        <v>0</v>
      </c>
      <c r="BL292" s="15" t="s">
        <v>192</v>
      </c>
      <c r="BM292" s="232" t="s">
        <v>580</v>
      </c>
    </row>
    <row r="293" s="1" customFormat="1" ht="16.5" customHeight="1">
      <c r="B293" s="36"/>
      <c r="C293" s="247" t="s">
        <v>650</v>
      </c>
      <c r="D293" s="247" t="s">
        <v>184</v>
      </c>
      <c r="E293" s="248" t="s">
        <v>581</v>
      </c>
      <c r="F293" s="249" t="s">
        <v>582</v>
      </c>
      <c r="G293" s="250" t="s">
        <v>181</v>
      </c>
      <c r="H293" s="251">
        <v>2</v>
      </c>
      <c r="I293" s="252"/>
      <c r="J293" s="251">
        <f>ROUND(I293*H293,3)</f>
        <v>0</v>
      </c>
      <c r="K293" s="249" t="s">
        <v>1</v>
      </c>
      <c r="L293" s="253"/>
      <c r="M293" s="254" t="s">
        <v>1</v>
      </c>
      <c r="N293" s="255" t="s">
        <v>41</v>
      </c>
      <c r="O293" s="84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32" t="s">
        <v>283</v>
      </c>
      <c r="AT293" s="232" t="s">
        <v>184</v>
      </c>
      <c r="AU293" s="232" t="s">
        <v>144</v>
      </c>
      <c r="AY293" s="15" t="s">
        <v>135</v>
      </c>
      <c r="BE293" s="233">
        <f>IF(N293="základná",J293,0)</f>
        <v>0</v>
      </c>
      <c r="BF293" s="233">
        <f>IF(N293="znížená",J293,0)</f>
        <v>0</v>
      </c>
      <c r="BG293" s="233">
        <f>IF(N293="zákl. prenesená",J293,0)</f>
        <v>0</v>
      </c>
      <c r="BH293" s="233">
        <f>IF(N293="zníž. prenesená",J293,0)</f>
        <v>0</v>
      </c>
      <c r="BI293" s="233">
        <f>IF(N293="nulová",J293,0)</f>
        <v>0</v>
      </c>
      <c r="BJ293" s="15" t="s">
        <v>144</v>
      </c>
      <c r="BK293" s="234">
        <f>ROUND(I293*H293,3)</f>
        <v>0</v>
      </c>
      <c r="BL293" s="15" t="s">
        <v>192</v>
      </c>
      <c r="BM293" s="232" t="s">
        <v>583</v>
      </c>
    </row>
    <row r="294" s="1" customFormat="1" ht="24" customHeight="1">
      <c r="B294" s="36"/>
      <c r="C294" s="222" t="s">
        <v>654</v>
      </c>
      <c r="D294" s="222" t="s">
        <v>138</v>
      </c>
      <c r="E294" s="223" t="s">
        <v>585</v>
      </c>
      <c r="F294" s="224" t="s">
        <v>586</v>
      </c>
      <c r="G294" s="225" t="s">
        <v>259</v>
      </c>
      <c r="H294" s="226">
        <v>0.40500000000000003</v>
      </c>
      <c r="I294" s="227"/>
      <c r="J294" s="226">
        <f>ROUND(I294*H294,3)</f>
        <v>0</v>
      </c>
      <c r="K294" s="224" t="s">
        <v>142</v>
      </c>
      <c r="L294" s="41"/>
      <c r="M294" s="228" t="s">
        <v>1</v>
      </c>
      <c r="N294" s="229" t="s">
        <v>41</v>
      </c>
      <c r="O294" s="84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AR294" s="232" t="s">
        <v>192</v>
      </c>
      <c r="AT294" s="232" t="s">
        <v>138</v>
      </c>
      <c r="AU294" s="232" t="s">
        <v>144</v>
      </c>
      <c r="AY294" s="15" t="s">
        <v>135</v>
      </c>
      <c r="BE294" s="233">
        <f>IF(N294="základná",J294,0)</f>
        <v>0</v>
      </c>
      <c r="BF294" s="233">
        <f>IF(N294="znížená",J294,0)</f>
        <v>0</v>
      </c>
      <c r="BG294" s="233">
        <f>IF(N294="zákl. prenesená",J294,0)</f>
        <v>0</v>
      </c>
      <c r="BH294" s="233">
        <f>IF(N294="zníž. prenesená",J294,0)</f>
        <v>0</v>
      </c>
      <c r="BI294" s="233">
        <f>IF(N294="nulová",J294,0)</f>
        <v>0</v>
      </c>
      <c r="BJ294" s="15" t="s">
        <v>144</v>
      </c>
      <c r="BK294" s="234">
        <f>ROUND(I294*H294,3)</f>
        <v>0</v>
      </c>
      <c r="BL294" s="15" t="s">
        <v>192</v>
      </c>
      <c r="BM294" s="232" t="s">
        <v>587</v>
      </c>
    </row>
    <row r="295" s="11" customFormat="1" ht="22.8" customHeight="1">
      <c r="B295" s="206"/>
      <c r="C295" s="207"/>
      <c r="D295" s="208" t="s">
        <v>74</v>
      </c>
      <c r="E295" s="220" t="s">
        <v>588</v>
      </c>
      <c r="F295" s="220" t="s">
        <v>589</v>
      </c>
      <c r="G295" s="207"/>
      <c r="H295" s="207"/>
      <c r="I295" s="210"/>
      <c r="J295" s="221">
        <f>BK295</f>
        <v>0</v>
      </c>
      <c r="K295" s="207"/>
      <c r="L295" s="212"/>
      <c r="M295" s="213"/>
      <c r="N295" s="214"/>
      <c r="O295" s="214"/>
      <c r="P295" s="215">
        <f>SUM(P296:P297)</f>
        <v>0</v>
      </c>
      <c r="Q295" s="214"/>
      <c r="R295" s="215">
        <f>SUM(R296:R297)</f>
        <v>0.00032000000000000003</v>
      </c>
      <c r="S295" s="214"/>
      <c r="T295" s="216">
        <f>SUM(T296:T297)</f>
        <v>0</v>
      </c>
      <c r="AR295" s="217" t="s">
        <v>144</v>
      </c>
      <c r="AT295" s="218" t="s">
        <v>74</v>
      </c>
      <c r="AU295" s="218" t="s">
        <v>83</v>
      </c>
      <c r="AY295" s="217" t="s">
        <v>135</v>
      </c>
      <c r="BK295" s="219">
        <f>SUM(BK296:BK297)</f>
        <v>0</v>
      </c>
    </row>
    <row r="296" s="1" customFormat="1" ht="36" customHeight="1">
      <c r="B296" s="36"/>
      <c r="C296" s="222" t="s">
        <v>658</v>
      </c>
      <c r="D296" s="222" t="s">
        <v>138</v>
      </c>
      <c r="E296" s="223" t="s">
        <v>591</v>
      </c>
      <c r="F296" s="224" t="s">
        <v>592</v>
      </c>
      <c r="G296" s="225" t="s">
        <v>141</v>
      </c>
      <c r="H296" s="226">
        <v>1</v>
      </c>
      <c r="I296" s="227"/>
      <c r="J296" s="226">
        <f>ROUND(I296*H296,3)</f>
        <v>0</v>
      </c>
      <c r="K296" s="224" t="s">
        <v>142</v>
      </c>
      <c r="L296" s="41"/>
      <c r="M296" s="228" t="s">
        <v>1</v>
      </c>
      <c r="N296" s="229" t="s">
        <v>41</v>
      </c>
      <c r="O296" s="84"/>
      <c r="P296" s="230">
        <f>O296*H296</f>
        <v>0</v>
      </c>
      <c r="Q296" s="230">
        <v>0.00024000000000000001</v>
      </c>
      <c r="R296" s="230">
        <f>Q296*H296</f>
        <v>0.00024000000000000001</v>
      </c>
      <c r="S296" s="230">
        <v>0</v>
      </c>
      <c r="T296" s="231">
        <f>S296*H296</f>
        <v>0</v>
      </c>
      <c r="AR296" s="232" t="s">
        <v>192</v>
      </c>
      <c r="AT296" s="232" t="s">
        <v>138</v>
      </c>
      <c r="AU296" s="232" t="s">
        <v>144</v>
      </c>
      <c r="AY296" s="15" t="s">
        <v>135</v>
      </c>
      <c r="BE296" s="233">
        <f>IF(N296="základná",J296,0)</f>
        <v>0</v>
      </c>
      <c r="BF296" s="233">
        <f>IF(N296="znížená",J296,0)</f>
        <v>0</v>
      </c>
      <c r="BG296" s="233">
        <f>IF(N296="zákl. prenesená",J296,0)</f>
        <v>0</v>
      </c>
      <c r="BH296" s="233">
        <f>IF(N296="zníž. prenesená",J296,0)</f>
        <v>0</v>
      </c>
      <c r="BI296" s="233">
        <f>IF(N296="nulová",J296,0)</f>
        <v>0</v>
      </c>
      <c r="BJ296" s="15" t="s">
        <v>144</v>
      </c>
      <c r="BK296" s="234">
        <f>ROUND(I296*H296,3)</f>
        <v>0</v>
      </c>
      <c r="BL296" s="15" t="s">
        <v>192</v>
      </c>
      <c r="BM296" s="232" t="s">
        <v>593</v>
      </c>
    </row>
    <row r="297" s="1" customFormat="1" ht="24" customHeight="1">
      <c r="B297" s="36"/>
      <c r="C297" s="222" t="s">
        <v>662</v>
      </c>
      <c r="D297" s="222" t="s">
        <v>138</v>
      </c>
      <c r="E297" s="223" t="s">
        <v>595</v>
      </c>
      <c r="F297" s="224" t="s">
        <v>596</v>
      </c>
      <c r="G297" s="225" t="s">
        <v>141</v>
      </c>
      <c r="H297" s="226">
        <v>1</v>
      </c>
      <c r="I297" s="227"/>
      <c r="J297" s="226">
        <f>ROUND(I297*H297,3)</f>
        <v>0</v>
      </c>
      <c r="K297" s="224" t="s">
        <v>142</v>
      </c>
      <c r="L297" s="41"/>
      <c r="M297" s="228" t="s">
        <v>1</v>
      </c>
      <c r="N297" s="229" t="s">
        <v>41</v>
      </c>
      <c r="O297" s="84"/>
      <c r="P297" s="230">
        <f>O297*H297</f>
        <v>0</v>
      </c>
      <c r="Q297" s="230">
        <v>8.0000000000000007E-05</v>
      </c>
      <c r="R297" s="230">
        <f>Q297*H297</f>
        <v>8.0000000000000007E-05</v>
      </c>
      <c r="S297" s="230">
        <v>0</v>
      </c>
      <c r="T297" s="231">
        <f>S297*H297</f>
        <v>0</v>
      </c>
      <c r="AR297" s="232" t="s">
        <v>192</v>
      </c>
      <c r="AT297" s="232" t="s">
        <v>138</v>
      </c>
      <c r="AU297" s="232" t="s">
        <v>144</v>
      </c>
      <c r="AY297" s="15" t="s">
        <v>135</v>
      </c>
      <c r="BE297" s="233">
        <f>IF(N297="základná",J297,0)</f>
        <v>0</v>
      </c>
      <c r="BF297" s="233">
        <f>IF(N297="znížená",J297,0)</f>
        <v>0</v>
      </c>
      <c r="BG297" s="233">
        <f>IF(N297="zákl. prenesená",J297,0)</f>
        <v>0</v>
      </c>
      <c r="BH297" s="233">
        <f>IF(N297="zníž. prenesená",J297,0)</f>
        <v>0</v>
      </c>
      <c r="BI297" s="233">
        <f>IF(N297="nulová",J297,0)</f>
        <v>0</v>
      </c>
      <c r="BJ297" s="15" t="s">
        <v>144</v>
      </c>
      <c r="BK297" s="234">
        <f>ROUND(I297*H297,3)</f>
        <v>0</v>
      </c>
      <c r="BL297" s="15" t="s">
        <v>192</v>
      </c>
      <c r="BM297" s="232" t="s">
        <v>597</v>
      </c>
    </row>
    <row r="298" s="11" customFormat="1" ht="22.8" customHeight="1">
      <c r="B298" s="206"/>
      <c r="C298" s="207"/>
      <c r="D298" s="208" t="s">
        <v>74</v>
      </c>
      <c r="E298" s="220" t="s">
        <v>598</v>
      </c>
      <c r="F298" s="220" t="s">
        <v>599</v>
      </c>
      <c r="G298" s="207"/>
      <c r="H298" s="207"/>
      <c r="I298" s="210"/>
      <c r="J298" s="221">
        <f>BK298</f>
        <v>0</v>
      </c>
      <c r="K298" s="207"/>
      <c r="L298" s="212"/>
      <c r="M298" s="213"/>
      <c r="N298" s="214"/>
      <c r="O298" s="214"/>
      <c r="P298" s="215">
        <f>SUM(P299:P301)</f>
        <v>0</v>
      </c>
      <c r="Q298" s="214"/>
      <c r="R298" s="215">
        <f>SUM(R299:R301)</f>
        <v>0.0018429500000000003</v>
      </c>
      <c r="S298" s="214"/>
      <c r="T298" s="216">
        <f>SUM(T299:T301)</f>
        <v>0</v>
      </c>
      <c r="AR298" s="217" t="s">
        <v>144</v>
      </c>
      <c r="AT298" s="218" t="s">
        <v>74</v>
      </c>
      <c r="AU298" s="218" t="s">
        <v>83</v>
      </c>
      <c r="AY298" s="217" t="s">
        <v>135</v>
      </c>
      <c r="BK298" s="219">
        <f>SUM(BK299:BK301)</f>
        <v>0</v>
      </c>
    </row>
    <row r="299" s="1" customFormat="1" ht="24" customHeight="1">
      <c r="B299" s="36"/>
      <c r="C299" s="222" t="s">
        <v>666</v>
      </c>
      <c r="D299" s="222" t="s">
        <v>138</v>
      </c>
      <c r="E299" s="223" t="s">
        <v>605</v>
      </c>
      <c r="F299" s="224" t="s">
        <v>606</v>
      </c>
      <c r="G299" s="225" t="s">
        <v>141</v>
      </c>
      <c r="H299" s="226">
        <v>5.9450000000000003</v>
      </c>
      <c r="I299" s="227"/>
      <c r="J299" s="226">
        <f>ROUND(I299*H299,3)</f>
        <v>0</v>
      </c>
      <c r="K299" s="224" t="s">
        <v>142</v>
      </c>
      <c r="L299" s="41"/>
      <c r="M299" s="228" t="s">
        <v>1</v>
      </c>
      <c r="N299" s="229" t="s">
        <v>41</v>
      </c>
      <c r="O299" s="84"/>
      <c r="P299" s="230">
        <f>O299*H299</f>
        <v>0</v>
      </c>
      <c r="Q299" s="230">
        <v>0.00010000000000000001</v>
      </c>
      <c r="R299" s="230">
        <f>Q299*H299</f>
        <v>0.00059450000000000008</v>
      </c>
      <c r="S299" s="230">
        <v>0</v>
      </c>
      <c r="T299" s="231">
        <f>S299*H299</f>
        <v>0</v>
      </c>
      <c r="AR299" s="232" t="s">
        <v>192</v>
      </c>
      <c r="AT299" s="232" t="s">
        <v>138</v>
      </c>
      <c r="AU299" s="232" t="s">
        <v>144</v>
      </c>
      <c r="AY299" s="15" t="s">
        <v>135</v>
      </c>
      <c r="BE299" s="233">
        <f>IF(N299="základná",J299,0)</f>
        <v>0</v>
      </c>
      <c r="BF299" s="233">
        <f>IF(N299="znížená",J299,0)</f>
        <v>0</v>
      </c>
      <c r="BG299" s="233">
        <f>IF(N299="zákl. prenesená",J299,0)</f>
        <v>0</v>
      </c>
      <c r="BH299" s="233">
        <f>IF(N299="zníž. prenesená",J299,0)</f>
        <v>0</v>
      </c>
      <c r="BI299" s="233">
        <f>IF(N299="nulová",J299,0)</f>
        <v>0</v>
      </c>
      <c r="BJ299" s="15" t="s">
        <v>144</v>
      </c>
      <c r="BK299" s="234">
        <f>ROUND(I299*H299,3)</f>
        <v>0</v>
      </c>
      <c r="BL299" s="15" t="s">
        <v>192</v>
      </c>
      <c r="BM299" s="232" t="s">
        <v>607</v>
      </c>
    </row>
    <row r="300" s="12" customFormat="1">
      <c r="B300" s="235"/>
      <c r="C300" s="236"/>
      <c r="D300" s="237" t="s">
        <v>146</v>
      </c>
      <c r="E300" s="238" t="s">
        <v>1</v>
      </c>
      <c r="F300" s="239" t="s">
        <v>1007</v>
      </c>
      <c r="G300" s="236"/>
      <c r="H300" s="240">
        <v>5.9450000000000003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AT300" s="246" t="s">
        <v>146</v>
      </c>
      <c r="AU300" s="246" t="s">
        <v>144</v>
      </c>
      <c r="AV300" s="12" t="s">
        <v>144</v>
      </c>
      <c r="AW300" s="12" t="s">
        <v>30</v>
      </c>
      <c r="AX300" s="12" t="s">
        <v>83</v>
      </c>
      <c r="AY300" s="246" t="s">
        <v>135</v>
      </c>
    </row>
    <row r="301" s="1" customFormat="1" ht="36" customHeight="1">
      <c r="B301" s="36"/>
      <c r="C301" s="222" t="s">
        <v>670</v>
      </c>
      <c r="D301" s="222" t="s">
        <v>138</v>
      </c>
      <c r="E301" s="223" t="s">
        <v>610</v>
      </c>
      <c r="F301" s="224" t="s">
        <v>611</v>
      </c>
      <c r="G301" s="225" t="s">
        <v>141</v>
      </c>
      <c r="H301" s="226">
        <v>5.9450000000000003</v>
      </c>
      <c r="I301" s="227"/>
      <c r="J301" s="226">
        <f>ROUND(I301*H301,3)</f>
        <v>0</v>
      </c>
      <c r="K301" s="224" t="s">
        <v>142</v>
      </c>
      <c r="L301" s="41"/>
      <c r="M301" s="228" t="s">
        <v>1</v>
      </c>
      <c r="N301" s="229" t="s">
        <v>41</v>
      </c>
      <c r="O301" s="84"/>
      <c r="P301" s="230">
        <f>O301*H301</f>
        <v>0</v>
      </c>
      <c r="Q301" s="230">
        <v>0.00021000000000000001</v>
      </c>
      <c r="R301" s="230">
        <f>Q301*H301</f>
        <v>0.0012484500000000001</v>
      </c>
      <c r="S301" s="230">
        <v>0</v>
      </c>
      <c r="T301" s="231">
        <f>S301*H301</f>
        <v>0</v>
      </c>
      <c r="AR301" s="232" t="s">
        <v>192</v>
      </c>
      <c r="AT301" s="232" t="s">
        <v>138</v>
      </c>
      <c r="AU301" s="232" t="s">
        <v>144</v>
      </c>
      <c r="AY301" s="15" t="s">
        <v>135</v>
      </c>
      <c r="BE301" s="233">
        <f>IF(N301="základná",J301,0)</f>
        <v>0</v>
      </c>
      <c r="BF301" s="233">
        <f>IF(N301="znížená",J301,0)</f>
        <v>0</v>
      </c>
      <c r="BG301" s="233">
        <f>IF(N301="zákl. prenesená",J301,0)</f>
        <v>0</v>
      </c>
      <c r="BH301" s="233">
        <f>IF(N301="zníž. prenesená",J301,0)</f>
        <v>0</v>
      </c>
      <c r="BI301" s="233">
        <f>IF(N301="nulová",J301,0)</f>
        <v>0</v>
      </c>
      <c r="BJ301" s="15" t="s">
        <v>144</v>
      </c>
      <c r="BK301" s="234">
        <f>ROUND(I301*H301,3)</f>
        <v>0</v>
      </c>
      <c r="BL301" s="15" t="s">
        <v>192</v>
      </c>
      <c r="BM301" s="232" t="s">
        <v>612</v>
      </c>
    </row>
    <row r="302" s="11" customFormat="1" ht="25.92" customHeight="1">
      <c r="B302" s="206"/>
      <c r="C302" s="207"/>
      <c r="D302" s="208" t="s">
        <v>74</v>
      </c>
      <c r="E302" s="209" t="s">
        <v>184</v>
      </c>
      <c r="F302" s="209" t="s">
        <v>613</v>
      </c>
      <c r="G302" s="207"/>
      <c r="H302" s="207"/>
      <c r="I302" s="210"/>
      <c r="J302" s="211">
        <f>BK302</f>
        <v>0</v>
      </c>
      <c r="K302" s="207"/>
      <c r="L302" s="212"/>
      <c r="M302" s="213"/>
      <c r="N302" s="214"/>
      <c r="O302" s="214"/>
      <c r="P302" s="215">
        <f>P303</f>
        <v>0</v>
      </c>
      <c r="Q302" s="214"/>
      <c r="R302" s="215">
        <f>R303</f>
        <v>0.01593</v>
      </c>
      <c r="S302" s="214"/>
      <c r="T302" s="216">
        <f>T303</f>
        <v>0</v>
      </c>
      <c r="AR302" s="217" t="s">
        <v>136</v>
      </c>
      <c r="AT302" s="218" t="s">
        <v>74</v>
      </c>
      <c r="AU302" s="218" t="s">
        <v>75</v>
      </c>
      <c r="AY302" s="217" t="s">
        <v>135</v>
      </c>
      <c r="BK302" s="219">
        <f>BK303</f>
        <v>0</v>
      </c>
    </row>
    <row r="303" s="11" customFormat="1" ht="22.8" customHeight="1">
      <c r="B303" s="206"/>
      <c r="C303" s="207"/>
      <c r="D303" s="208" t="s">
        <v>74</v>
      </c>
      <c r="E303" s="220" t="s">
        <v>614</v>
      </c>
      <c r="F303" s="220" t="s">
        <v>615</v>
      </c>
      <c r="G303" s="207"/>
      <c r="H303" s="207"/>
      <c r="I303" s="210"/>
      <c r="J303" s="221">
        <f>BK303</f>
        <v>0</v>
      </c>
      <c r="K303" s="207"/>
      <c r="L303" s="212"/>
      <c r="M303" s="213"/>
      <c r="N303" s="214"/>
      <c r="O303" s="214"/>
      <c r="P303" s="215">
        <f>SUM(P304:P334)</f>
        <v>0</v>
      </c>
      <c r="Q303" s="214"/>
      <c r="R303" s="215">
        <f>SUM(R304:R334)</f>
        <v>0.01593</v>
      </c>
      <c r="S303" s="214"/>
      <c r="T303" s="216">
        <f>SUM(T304:T334)</f>
        <v>0</v>
      </c>
      <c r="AR303" s="217" t="s">
        <v>136</v>
      </c>
      <c r="AT303" s="218" t="s">
        <v>74</v>
      </c>
      <c r="AU303" s="218" t="s">
        <v>83</v>
      </c>
      <c r="AY303" s="217" t="s">
        <v>135</v>
      </c>
      <c r="BK303" s="219">
        <f>SUM(BK304:BK334)</f>
        <v>0</v>
      </c>
    </row>
    <row r="304" s="1" customFormat="1" ht="16.5" customHeight="1">
      <c r="B304" s="36"/>
      <c r="C304" s="222" t="s">
        <v>674</v>
      </c>
      <c r="D304" s="222" t="s">
        <v>138</v>
      </c>
      <c r="E304" s="223" t="s">
        <v>617</v>
      </c>
      <c r="F304" s="224" t="s">
        <v>618</v>
      </c>
      <c r="G304" s="225" t="s">
        <v>329</v>
      </c>
      <c r="H304" s="226">
        <v>1</v>
      </c>
      <c r="I304" s="227"/>
      <c r="J304" s="226">
        <f>ROUND(I304*H304,3)</f>
        <v>0</v>
      </c>
      <c r="K304" s="224" t="s">
        <v>1</v>
      </c>
      <c r="L304" s="41"/>
      <c r="M304" s="228" t="s">
        <v>1</v>
      </c>
      <c r="N304" s="229" t="s">
        <v>41</v>
      </c>
      <c r="O304" s="84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AR304" s="232" t="s">
        <v>427</v>
      </c>
      <c r="AT304" s="232" t="s">
        <v>138</v>
      </c>
      <c r="AU304" s="232" t="s">
        <v>144</v>
      </c>
      <c r="AY304" s="15" t="s">
        <v>135</v>
      </c>
      <c r="BE304" s="233">
        <f>IF(N304="základná",J304,0)</f>
        <v>0</v>
      </c>
      <c r="BF304" s="233">
        <f>IF(N304="znížená",J304,0)</f>
        <v>0</v>
      </c>
      <c r="BG304" s="233">
        <f>IF(N304="zákl. prenesená",J304,0)</f>
        <v>0</v>
      </c>
      <c r="BH304" s="233">
        <f>IF(N304="zníž. prenesená",J304,0)</f>
        <v>0</v>
      </c>
      <c r="BI304" s="233">
        <f>IF(N304="nulová",J304,0)</f>
        <v>0</v>
      </c>
      <c r="BJ304" s="15" t="s">
        <v>144</v>
      </c>
      <c r="BK304" s="234">
        <f>ROUND(I304*H304,3)</f>
        <v>0</v>
      </c>
      <c r="BL304" s="15" t="s">
        <v>427</v>
      </c>
      <c r="BM304" s="232" t="s">
        <v>993</v>
      </c>
    </row>
    <row r="305" s="1" customFormat="1" ht="24" customHeight="1">
      <c r="B305" s="36"/>
      <c r="C305" s="222" t="s">
        <v>678</v>
      </c>
      <c r="D305" s="222" t="s">
        <v>138</v>
      </c>
      <c r="E305" s="223" t="s">
        <v>621</v>
      </c>
      <c r="F305" s="224" t="s">
        <v>622</v>
      </c>
      <c r="G305" s="225" t="s">
        <v>329</v>
      </c>
      <c r="H305" s="226">
        <v>1</v>
      </c>
      <c r="I305" s="227"/>
      <c r="J305" s="226">
        <f>ROUND(I305*H305,3)</f>
        <v>0</v>
      </c>
      <c r="K305" s="224" t="s">
        <v>1</v>
      </c>
      <c r="L305" s="41"/>
      <c r="M305" s="228" t="s">
        <v>1</v>
      </c>
      <c r="N305" s="229" t="s">
        <v>41</v>
      </c>
      <c r="O305" s="84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32" t="s">
        <v>427</v>
      </c>
      <c r="AT305" s="232" t="s">
        <v>138</v>
      </c>
      <c r="AU305" s="232" t="s">
        <v>144</v>
      </c>
      <c r="AY305" s="15" t="s">
        <v>135</v>
      </c>
      <c r="BE305" s="233">
        <f>IF(N305="základná",J305,0)</f>
        <v>0</v>
      </c>
      <c r="BF305" s="233">
        <f>IF(N305="znížená",J305,0)</f>
        <v>0</v>
      </c>
      <c r="BG305" s="233">
        <f>IF(N305="zákl. prenesená",J305,0)</f>
        <v>0</v>
      </c>
      <c r="BH305" s="233">
        <f>IF(N305="zníž. prenesená",J305,0)</f>
        <v>0</v>
      </c>
      <c r="BI305" s="233">
        <f>IF(N305="nulová",J305,0)</f>
        <v>0</v>
      </c>
      <c r="BJ305" s="15" t="s">
        <v>144</v>
      </c>
      <c r="BK305" s="234">
        <f>ROUND(I305*H305,3)</f>
        <v>0</v>
      </c>
      <c r="BL305" s="15" t="s">
        <v>427</v>
      </c>
      <c r="BM305" s="232" t="s">
        <v>623</v>
      </c>
    </row>
    <row r="306" s="1" customFormat="1" ht="16.5" customHeight="1">
      <c r="B306" s="36"/>
      <c r="C306" s="222" t="s">
        <v>682</v>
      </c>
      <c r="D306" s="222" t="s">
        <v>138</v>
      </c>
      <c r="E306" s="223" t="s">
        <v>625</v>
      </c>
      <c r="F306" s="224" t="s">
        <v>626</v>
      </c>
      <c r="G306" s="225" t="s">
        <v>627</v>
      </c>
      <c r="H306" s="226">
        <v>3</v>
      </c>
      <c r="I306" s="227"/>
      <c r="J306" s="226">
        <f>ROUND(I306*H306,3)</f>
        <v>0</v>
      </c>
      <c r="K306" s="224" t="s">
        <v>1</v>
      </c>
      <c r="L306" s="41"/>
      <c r="M306" s="228" t="s">
        <v>1</v>
      </c>
      <c r="N306" s="229" t="s">
        <v>41</v>
      </c>
      <c r="O306" s="84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AR306" s="232" t="s">
        <v>427</v>
      </c>
      <c r="AT306" s="232" t="s">
        <v>138</v>
      </c>
      <c r="AU306" s="232" t="s">
        <v>144</v>
      </c>
      <c r="AY306" s="15" t="s">
        <v>135</v>
      </c>
      <c r="BE306" s="233">
        <f>IF(N306="základná",J306,0)</f>
        <v>0</v>
      </c>
      <c r="BF306" s="233">
        <f>IF(N306="znížená",J306,0)</f>
        <v>0</v>
      </c>
      <c r="BG306" s="233">
        <f>IF(N306="zákl. prenesená",J306,0)</f>
        <v>0</v>
      </c>
      <c r="BH306" s="233">
        <f>IF(N306="zníž. prenesená",J306,0)</f>
        <v>0</v>
      </c>
      <c r="BI306" s="233">
        <f>IF(N306="nulová",J306,0)</f>
        <v>0</v>
      </c>
      <c r="BJ306" s="15" t="s">
        <v>144</v>
      </c>
      <c r="BK306" s="234">
        <f>ROUND(I306*H306,3)</f>
        <v>0</v>
      </c>
      <c r="BL306" s="15" t="s">
        <v>427</v>
      </c>
      <c r="BM306" s="232" t="s">
        <v>628</v>
      </c>
    </row>
    <row r="307" s="1" customFormat="1" ht="24" customHeight="1">
      <c r="B307" s="36"/>
      <c r="C307" s="222" t="s">
        <v>686</v>
      </c>
      <c r="D307" s="222" t="s">
        <v>138</v>
      </c>
      <c r="E307" s="223" t="s">
        <v>630</v>
      </c>
      <c r="F307" s="224" t="s">
        <v>631</v>
      </c>
      <c r="G307" s="225" t="s">
        <v>152</v>
      </c>
      <c r="H307" s="226">
        <v>16</v>
      </c>
      <c r="I307" s="227"/>
      <c r="J307" s="226">
        <f>ROUND(I307*H307,3)</f>
        <v>0</v>
      </c>
      <c r="K307" s="224" t="s">
        <v>142</v>
      </c>
      <c r="L307" s="41"/>
      <c r="M307" s="228" t="s">
        <v>1</v>
      </c>
      <c r="N307" s="229" t="s">
        <v>41</v>
      </c>
      <c r="O307" s="84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32" t="s">
        <v>427</v>
      </c>
      <c r="AT307" s="232" t="s">
        <v>138</v>
      </c>
      <c r="AU307" s="232" t="s">
        <v>144</v>
      </c>
      <c r="AY307" s="15" t="s">
        <v>135</v>
      </c>
      <c r="BE307" s="233">
        <f>IF(N307="základná",J307,0)</f>
        <v>0</v>
      </c>
      <c r="BF307" s="233">
        <f>IF(N307="znížená",J307,0)</f>
        <v>0</v>
      </c>
      <c r="BG307" s="233">
        <f>IF(N307="zákl. prenesená",J307,0)</f>
        <v>0</v>
      </c>
      <c r="BH307" s="233">
        <f>IF(N307="zníž. prenesená",J307,0)</f>
        <v>0</v>
      </c>
      <c r="BI307" s="233">
        <f>IF(N307="nulová",J307,0)</f>
        <v>0</v>
      </c>
      <c r="BJ307" s="15" t="s">
        <v>144</v>
      </c>
      <c r="BK307" s="234">
        <f>ROUND(I307*H307,3)</f>
        <v>0</v>
      </c>
      <c r="BL307" s="15" t="s">
        <v>427</v>
      </c>
      <c r="BM307" s="232" t="s">
        <v>632</v>
      </c>
    </row>
    <row r="308" s="1" customFormat="1" ht="16.5" customHeight="1">
      <c r="B308" s="36"/>
      <c r="C308" s="247" t="s">
        <v>690</v>
      </c>
      <c r="D308" s="247" t="s">
        <v>184</v>
      </c>
      <c r="E308" s="248" t="s">
        <v>634</v>
      </c>
      <c r="F308" s="249" t="s">
        <v>635</v>
      </c>
      <c r="G308" s="250" t="s">
        <v>152</v>
      </c>
      <c r="H308" s="251">
        <v>16</v>
      </c>
      <c r="I308" s="252"/>
      <c r="J308" s="251">
        <f>ROUND(I308*H308,3)</f>
        <v>0</v>
      </c>
      <c r="K308" s="249" t="s">
        <v>142</v>
      </c>
      <c r="L308" s="253"/>
      <c r="M308" s="254" t="s">
        <v>1</v>
      </c>
      <c r="N308" s="255" t="s">
        <v>41</v>
      </c>
      <c r="O308" s="84"/>
      <c r="P308" s="230">
        <f>O308*H308</f>
        <v>0</v>
      </c>
      <c r="Q308" s="230">
        <v>0.00011</v>
      </c>
      <c r="R308" s="230">
        <f>Q308*H308</f>
        <v>0.0017600000000000001</v>
      </c>
      <c r="S308" s="230">
        <v>0</v>
      </c>
      <c r="T308" s="231">
        <f>S308*H308</f>
        <v>0</v>
      </c>
      <c r="AR308" s="232" t="s">
        <v>636</v>
      </c>
      <c r="AT308" s="232" t="s">
        <v>184</v>
      </c>
      <c r="AU308" s="232" t="s">
        <v>144</v>
      </c>
      <c r="AY308" s="15" t="s">
        <v>135</v>
      </c>
      <c r="BE308" s="233">
        <f>IF(N308="základná",J308,0)</f>
        <v>0</v>
      </c>
      <c r="BF308" s="233">
        <f>IF(N308="znížená",J308,0)</f>
        <v>0</v>
      </c>
      <c r="BG308" s="233">
        <f>IF(N308="zákl. prenesená",J308,0)</f>
        <v>0</v>
      </c>
      <c r="BH308" s="233">
        <f>IF(N308="zníž. prenesená",J308,0)</f>
        <v>0</v>
      </c>
      <c r="BI308" s="233">
        <f>IF(N308="nulová",J308,0)</f>
        <v>0</v>
      </c>
      <c r="BJ308" s="15" t="s">
        <v>144</v>
      </c>
      <c r="BK308" s="234">
        <f>ROUND(I308*H308,3)</f>
        <v>0</v>
      </c>
      <c r="BL308" s="15" t="s">
        <v>636</v>
      </c>
      <c r="BM308" s="232" t="s">
        <v>637</v>
      </c>
    </row>
    <row r="309" s="1" customFormat="1" ht="16.5" customHeight="1">
      <c r="B309" s="36"/>
      <c r="C309" s="222" t="s">
        <v>694</v>
      </c>
      <c r="D309" s="222" t="s">
        <v>138</v>
      </c>
      <c r="E309" s="223" t="s">
        <v>639</v>
      </c>
      <c r="F309" s="224" t="s">
        <v>640</v>
      </c>
      <c r="G309" s="225" t="s">
        <v>181</v>
      </c>
      <c r="H309" s="226">
        <v>5</v>
      </c>
      <c r="I309" s="227"/>
      <c r="J309" s="226">
        <f>ROUND(I309*H309,3)</f>
        <v>0</v>
      </c>
      <c r="K309" s="224" t="s">
        <v>142</v>
      </c>
      <c r="L309" s="41"/>
      <c r="M309" s="228" t="s">
        <v>1</v>
      </c>
      <c r="N309" s="229" t="s">
        <v>41</v>
      </c>
      <c r="O309" s="84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32" t="s">
        <v>427</v>
      </c>
      <c r="AT309" s="232" t="s">
        <v>138</v>
      </c>
      <c r="AU309" s="232" t="s">
        <v>144</v>
      </c>
      <c r="AY309" s="15" t="s">
        <v>135</v>
      </c>
      <c r="BE309" s="233">
        <f>IF(N309="základná",J309,0)</f>
        <v>0</v>
      </c>
      <c r="BF309" s="233">
        <f>IF(N309="znížená",J309,0)</f>
        <v>0</v>
      </c>
      <c r="BG309" s="233">
        <f>IF(N309="zákl. prenesená",J309,0)</f>
        <v>0</v>
      </c>
      <c r="BH309" s="233">
        <f>IF(N309="zníž. prenesená",J309,0)</f>
        <v>0</v>
      </c>
      <c r="BI309" s="233">
        <f>IF(N309="nulová",J309,0)</f>
        <v>0</v>
      </c>
      <c r="BJ309" s="15" t="s">
        <v>144</v>
      </c>
      <c r="BK309" s="234">
        <f>ROUND(I309*H309,3)</f>
        <v>0</v>
      </c>
      <c r="BL309" s="15" t="s">
        <v>427</v>
      </c>
      <c r="BM309" s="232" t="s">
        <v>641</v>
      </c>
    </row>
    <row r="310" s="1" customFormat="1" ht="24" customHeight="1">
      <c r="B310" s="36"/>
      <c r="C310" s="247" t="s">
        <v>699</v>
      </c>
      <c r="D310" s="247" t="s">
        <v>184</v>
      </c>
      <c r="E310" s="248" t="s">
        <v>643</v>
      </c>
      <c r="F310" s="249" t="s">
        <v>944</v>
      </c>
      <c r="G310" s="250" t="s">
        <v>181</v>
      </c>
      <c r="H310" s="251">
        <v>5</v>
      </c>
      <c r="I310" s="252"/>
      <c r="J310" s="251">
        <f>ROUND(I310*H310,3)</f>
        <v>0</v>
      </c>
      <c r="K310" s="249" t="s">
        <v>142</v>
      </c>
      <c r="L310" s="253"/>
      <c r="M310" s="254" t="s">
        <v>1</v>
      </c>
      <c r="N310" s="255" t="s">
        <v>41</v>
      </c>
      <c r="O310" s="84"/>
      <c r="P310" s="230">
        <f>O310*H310</f>
        <v>0</v>
      </c>
      <c r="Q310" s="230">
        <v>3.0000000000000001E-05</v>
      </c>
      <c r="R310" s="230">
        <f>Q310*H310</f>
        <v>0.00015000000000000001</v>
      </c>
      <c r="S310" s="230">
        <v>0</v>
      </c>
      <c r="T310" s="231">
        <f>S310*H310</f>
        <v>0</v>
      </c>
      <c r="AR310" s="232" t="s">
        <v>636</v>
      </c>
      <c r="AT310" s="232" t="s">
        <v>184</v>
      </c>
      <c r="AU310" s="232" t="s">
        <v>144</v>
      </c>
      <c r="AY310" s="15" t="s">
        <v>135</v>
      </c>
      <c r="BE310" s="233">
        <f>IF(N310="základná",J310,0)</f>
        <v>0</v>
      </c>
      <c r="BF310" s="233">
        <f>IF(N310="znížená",J310,0)</f>
        <v>0</v>
      </c>
      <c r="BG310" s="233">
        <f>IF(N310="zákl. prenesená",J310,0)</f>
        <v>0</v>
      </c>
      <c r="BH310" s="233">
        <f>IF(N310="zníž. prenesená",J310,0)</f>
        <v>0</v>
      </c>
      <c r="BI310" s="233">
        <f>IF(N310="nulová",J310,0)</f>
        <v>0</v>
      </c>
      <c r="BJ310" s="15" t="s">
        <v>144</v>
      </c>
      <c r="BK310" s="234">
        <f>ROUND(I310*H310,3)</f>
        <v>0</v>
      </c>
      <c r="BL310" s="15" t="s">
        <v>636</v>
      </c>
      <c r="BM310" s="232" t="s">
        <v>645</v>
      </c>
    </row>
    <row r="311" s="1" customFormat="1" ht="24" customHeight="1">
      <c r="B311" s="36"/>
      <c r="C311" s="222" t="s">
        <v>703</v>
      </c>
      <c r="D311" s="222" t="s">
        <v>138</v>
      </c>
      <c r="E311" s="223" t="s">
        <v>647</v>
      </c>
      <c r="F311" s="224" t="s">
        <v>648</v>
      </c>
      <c r="G311" s="225" t="s">
        <v>181</v>
      </c>
      <c r="H311" s="226">
        <v>9</v>
      </c>
      <c r="I311" s="227"/>
      <c r="J311" s="226">
        <f>ROUND(I311*H311,3)</f>
        <v>0</v>
      </c>
      <c r="K311" s="224" t="s">
        <v>142</v>
      </c>
      <c r="L311" s="41"/>
      <c r="M311" s="228" t="s">
        <v>1</v>
      </c>
      <c r="N311" s="229" t="s">
        <v>41</v>
      </c>
      <c r="O311" s="84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AR311" s="232" t="s">
        <v>427</v>
      </c>
      <c r="AT311" s="232" t="s">
        <v>138</v>
      </c>
      <c r="AU311" s="232" t="s">
        <v>144</v>
      </c>
      <c r="AY311" s="15" t="s">
        <v>135</v>
      </c>
      <c r="BE311" s="233">
        <f>IF(N311="základná",J311,0)</f>
        <v>0</v>
      </c>
      <c r="BF311" s="233">
        <f>IF(N311="znížená",J311,0)</f>
        <v>0</v>
      </c>
      <c r="BG311" s="233">
        <f>IF(N311="zákl. prenesená",J311,0)</f>
        <v>0</v>
      </c>
      <c r="BH311" s="233">
        <f>IF(N311="zníž. prenesená",J311,0)</f>
        <v>0</v>
      </c>
      <c r="BI311" s="233">
        <f>IF(N311="nulová",J311,0)</f>
        <v>0</v>
      </c>
      <c r="BJ311" s="15" t="s">
        <v>144</v>
      </c>
      <c r="BK311" s="234">
        <f>ROUND(I311*H311,3)</f>
        <v>0</v>
      </c>
      <c r="BL311" s="15" t="s">
        <v>427</v>
      </c>
      <c r="BM311" s="232" t="s">
        <v>649</v>
      </c>
    </row>
    <row r="312" s="1" customFormat="1" ht="16.5" customHeight="1">
      <c r="B312" s="36"/>
      <c r="C312" s="247" t="s">
        <v>636</v>
      </c>
      <c r="D312" s="247" t="s">
        <v>184</v>
      </c>
      <c r="E312" s="248" t="s">
        <v>651</v>
      </c>
      <c r="F312" s="249" t="s">
        <v>652</v>
      </c>
      <c r="G312" s="250" t="s">
        <v>181</v>
      </c>
      <c r="H312" s="251">
        <v>6</v>
      </c>
      <c r="I312" s="252"/>
      <c r="J312" s="251">
        <f>ROUND(I312*H312,3)</f>
        <v>0</v>
      </c>
      <c r="K312" s="249" t="s">
        <v>142</v>
      </c>
      <c r="L312" s="253"/>
      <c r="M312" s="254" t="s">
        <v>1</v>
      </c>
      <c r="N312" s="255" t="s">
        <v>41</v>
      </c>
      <c r="O312" s="84"/>
      <c r="P312" s="230">
        <f>O312*H312</f>
        <v>0</v>
      </c>
      <c r="Q312" s="230">
        <v>3.0000000000000001E-05</v>
      </c>
      <c r="R312" s="230">
        <f>Q312*H312</f>
        <v>0.00018000000000000001</v>
      </c>
      <c r="S312" s="230">
        <v>0</v>
      </c>
      <c r="T312" s="231">
        <f>S312*H312</f>
        <v>0</v>
      </c>
      <c r="AR312" s="232" t="s">
        <v>636</v>
      </c>
      <c r="AT312" s="232" t="s">
        <v>184</v>
      </c>
      <c r="AU312" s="232" t="s">
        <v>144</v>
      </c>
      <c r="AY312" s="15" t="s">
        <v>135</v>
      </c>
      <c r="BE312" s="233">
        <f>IF(N312="základná",J312,0)</f>
        <v>0</v>
      </c>
      <c r="BF312" s="233">
        <f>IF(N312="znížená",J312,0)</f>
        <v>0</v>
      </c>
      <c r="BG312" s="233">
        <f>IF(N312="zákl. prenesená",J312,0)</f>
        <v>0</v>
      </c>
      <c r="BH312" s="233">
        <f>IF(N312="zníž. prenesená",J312,0)</f>
        <v>0</v>
      </c>
      <c r="BI312" s="233">
        <f>IF(N312="nulová",J312,0)</f>
        <v>0</v>
      </c>
      <c r="BJ312" s="15" t="s">
        <v>144</v>
      </c>
      <c r="BK312" s="234">
        <f>ROUND(I312*H312,3)</f>
        <v>0</v>
      </c>
      <c r="BL312" s="15" t="s">
        <v>636</v>
      </c>
      <c r="BM312" s="232" t="s">
        <v>653</v>
      </c>
    </row>
    <row r="313" s="1" customFormat="1" ht="16.5" customHeight="1">
      <c r="B313" s="36"/>
      <c r="C313" s="247" t="s">
        <v>710</v>
      </c>
      <c r="D313" s="247" t="s">
        <v>184</v>
      </c>
      <c r="E313" s="248" t="s">
        <v>655</v>
      </c>
      <c r="F313" s="249" t="s">
        <v>656</v>
      </c>
      <c r="G313" s="250" t="s">
        <v>181</v>
      </c>
      <c r="H313" s="251">
        <v>3</v>
      </c>
      <c r="I313" s="252"/>
      <c r="J313" s="251">
        <f>ROUND(I313*H313,3)</f>
        <v>0</v>
      </c>
      <c r="K313" s="249" t="s">
        <v>142</v>
      </c>
      <c r="L313" s="253"/>
      <c r="M313" s="254" t="s">
        <v>1</v>
      </c>
      <c r="N313" s="255" t="s">
        <v>41</v>
      </c>
      <c r="O313" s="84"/>
      <c r="P313" s="230">
        <f>O313*H313</f>
        <v>0</v>
      </c>
      <c r="Q313" s="230">
        <v>3.0000000000000001E-05</v>
      </c>
      <c r="R313" s="230">
        <f>Q313*H313</f>
        <v>9.0000000000000006E-05</v>
      </c>
      <c r="S313" s="230">
        <v>0</v>
      </c>
      <c r="T313" s="231">
        <f>S313*H313</f>
        <v>0</v>
      </c>
      <c r="AR313" s="232" t="s">
        <v>636</v>
      </c>
      <c r="AT313" s="232" t="s">
        <v>184</v>
      </c>
      <c r="AU313" s="232" t="s">
        <v>144</v>
      </c>
      <c r="AY313" s="15" t="s">
        <v>135</v>
      </c>
      <c r="BE313" s="233">
        <f>IF(N313="základná",J313,0)</f>
        <v>0</v>
      </c>
      <c r="BF313" s="233">
        <f>IF(N313="znížená",J313,0)</f>
        <v>0</v>
      </c>
      <c r="BG313" s="233">
        <f>IF(N313="zákl. prenesená",J313,0)</f>
        <v>0</v>
      </c>
      <c r="BH313" s="233">
        <f>IF(N313="zníž. prenesená",J313,0)</f>
        <v>0</v>
      </c>
      <c r="BI313" s="233">
        <f>IF(N313="nulová",J313,0)</f>
        <v>0</v>
      </c>
      <c r="BJ313" s="15" t="s">
        <v>144</v>
      </c>
      <c r="BK313" s="234">
        <f>ROUND(I313*H313,3)</f>
        <v>0</v>
      </c>
      <c r="BL313" s="15" t="s">
        <v>636</v>
      </c>
      <c r="BM313" s="232" t="s">
        <v>657</v>
      </c>
    </row>
    <row r="314" s="1" customFormat="1" ht="24" customHeight="1">
      <c r="B314" s="36"/>
      <c r="C314" s="222" t="s">
        <v>714</v>
      </c>
      <c r="D314" s="222" t="s">
        <v>138</v>
      </c>
      <c r="E314" s="223" t="s">
        <v>659</v>
      </c>
      <c r="F314" s="224" t="s">
        <v>660</v>
      </c>
      <c r="G314" s="225" t="s">
        <v>181</v>
      </c>
      <c r="H314" s="226">
        <v>6</v>
      </c>
      <c r="I314" s="227"/>
      <c r="J314" s="226">
        <f>ROUND(I314*H314,3)</f>
        <v>0</v>
      </c>
      <c r="K314" s="224" t="s">
        <v>142</v>
      </c>
      <c r="L314" s="41"/>
      <c r="M314" s="228" t="s">
        <v>1</v>
      </c>
      <c r="N314" s="229" t="s">
        <v>41</v>
      </c>
      <c r="O314" s="84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AR314" s="232" t="s">
        <v>427</v>
      </c>
      <c r="AT314" s="232" t="s">
        <v>138</v>
      </c>
      <c r="AU314" s="232" t="s">
        <v>144</v>
      </c>
      <c r="AY314" s="15" t="s">
        <v>135</v>
      </c>
      <c r="BE314" s="233">
        <f>IF(N314="základná",J314,0)</f>
        <v>0</v>
      </c>
      <c r="BF314" s="233">
        <f>IF(N314="znížená",J314,0)</f>
        <v>0</v>
      </c>
      <c r="BG314" s="233">
        <f>IF(N314="zákl. prenesená",J314,0)</f>
        <v>0</v>
      </c>
      <c r="BH314" s="233">
        <f>IF(N314="zníž. prenesená",J314,0)</f>
        <v>0</v>
      </c>
      <c r="BI314" s="233">
        <f>IF(N314="nulová",J314,0)</f>
        <v>0</v>
      </c>
      <c r="BJ314" s="15" t="s">
        <v>144</v>
      </c>
      <c r="BK314" s="234">
        <f>ROUND(I314*H314,3)</f>
        <v>0</v>
      </c>
      <c r="BL314" s="15" t="s">
        <v>427</v>
      </c>
      <c r="BM314" s="232" t="s">
        <v>661</v>
      </c>
    </row>
    <row r="315" s="1" customFormat="1" ht="16.5" customHeight="1">
      <c r="B315" s="36"/>
      <c r="C315" s="247" t="s">
        <v>718</v>
      </c>
      <c r="D315" s="247" t="s">
        <v>184</v>
      </c>
      <c r="E315" s="248" t="s">
        <v>663</v>
      </c>
      <c r="F315" s="249" t="s">
        <v>664</v>
      </c>
      <c r="G315" s="250" t="s">
        <v>181</v>
      </c>
      <c r="H315" s="251">
        <v>6</v>
      </c>
      <c r="I315" s="252"/>
      <c r="J315" s="251">
        <f>ROUND(I315*H315,3)</f>
        <v>0</v>
      </c>
      <c r="K315" s="249" t="s">
        <v>142</v>
      </c>
      <c r="L315" s="253"/>
      <c r="M315" s="254" t="s">
        <v>1</v>
      </c>
      <c r="N315" s="255" t="s">
        <v>41</v>
      </c>
      <c r="O315" s="84"/>
      <c r="P315" s="230">
        <f>O315*H315</f>
        <v>0</v>
      </c>
      <c r="Q315" s="230">
        <v>3.0000000000000001E-05</v>
      </c>
      <c r="R315" s="230">
        <f>Q315*H315</f>
        <v>0.00018000000000000001</v>
      </c>
      <c r="S315" s="230">
        <v>0</v>
      </c>
      <c r="T315" s="231">
        <f>S315*H315</f>
        <v>0</v>
      </c>
      <c r="AR315" s="232" t="s">
        <v>636</v>
      </c>
      <c r="AT315" s="232" t="s">
        <v>184</v>
      </c>
      <c r="AU315" s="232" t="s">
        <v>144</v>
      </c>
      <c r="AY315" s="15" t="s">
        <v>135</v>
      </c>
      <c r="BE315" s="233">
        <f>IF(N315="základná",J315,0)</f>
        <v>0</v>
      </c>
      <c r="BF315" s="233">
        <f>IF(N315="znížená",J315,0)</f>
        <v>0</v>
      </c>
      <c r="BG315" s="233">
        <f>IF(N315="zákl. prenesená",J315,0)</f>
        <v>0</v>
      </c>
      <c r="BH315" s="233">
        <f>IF(N315="zníž. prenesená",J315,0)</f>
        <v>0</v>
      </c>
      <c r="BI315" s="233">
        <f>IF(N315="nulová",J315,0)</f>
        <v>0</v>
      </c>
      <c r="BJ315" s="15" t="s">
        <v>144</v>
      </c>
      <c r="BK315" s="234">
        <f>ROUND(I315*H315,3)</f>
        <v>0</v>
      </c>
      <c r="BL315" s="15" t="s">
        <v>636</v>
      </c>
      <c r="BM315" s="232" t="s">
        <v>665</v>
      </c>
    </row>
    <row r="316" s="1" customFormat="1" ht="16.5" customHeight="1">
      <c r="B316" s="36"/>
      <c r="C316" s="222" t="s">
        <v>722</v>
      </c>
      <c r="D316" s="222" t="s">
        <v>138</v>
      </c>
      <c r="E316" s="223" t="s">
        <v>951</v>
      </c>
      <c r="F316" s="224" t="s">
        <v>952</v>
      </c>
      <c r="G316" s="225" t="s">
        <v>181</v>
      </c>
      <c r="H316" s="226">
        <v>2</v>
      </c>
      <c r="I316" s="227"/>
      <c r="J316" s="226">
        <f>ROUND(I316*H316,3)</f>
        <v>0</v>
      </c>
      <c r="K316" s="224" t="s">
        <v>142</v>
      </c>
      <c r="L316" s="41"/>
      <c r="M316" s="228" t="s">
        <v>1</v>
      </c>
      <c r="N316" s="229" t="s">
        <v>41</v>
      </c>
      <c r="O316" s="84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AR316" s="232" t="s">
        <v>427</v>
      </c>
      <c r="AT316" s="232" t="s">
        <v>138</v>
      </c>
      <c r="AU316" s="232" t="s">
        <v>144</v>
      </c>
      <c r="AY316" s="15" t="s">
        <v>135</v>
      </c>
      <c r="BE316" s="233">
        <f>IF(N316="základná",J316,0)</f>
        <v>0</v>
      </c>
      <c r="BF316" s="233">
        <f>IF(N316="znížená",J316,0)</f>
        <v>0</v>
      </c>
      <c r="BG316" s="233">
        <f>IF(N316="zákl. prenesená",J316,0)</f>
        <v>0</v>
      </c>
      <c r="BH316" s="233">
        <f>IF(N316="zníž. prenesená",J316,0)</f>
        <v>0</v>
      </c>
      <c r="BI316" s="233">
        <f>IF(N316="nulová",J316,0)</f>
        <v>0</v>
      </c>
      <c r="BJ316" s="15" t="s">
        <v>144</v>
      </c>
      <c r="BK316" s="234">
        <f>ROUND(I316*H316,3)</f>
        <v>0</v>
      </c>
      <c r="BL316" s="15" t="s">
        <v>427</v>
      </c>
      <c r="BM316" s="232" t="s">
        <v>953</v>
      </c>
    </row>
    <row r="317" s="1" customFormat="1" ht="16.5" customHeight="1">
      <c r="B317" s="36"/>
      <c r="C317" s="247" t="s">
        <v>726</v>
      </c>
      <c r="D317" s="247" t="s">
        <v>184</v>
      </c>
      <c r="E317" s="248" t="s">
        <v>955</v>
      </c>
      <c r="F317" s="249" t="s">
        <v>956</v>
      </c>
      <c r="G317" s="250" t="s">
        <v>181</v>
      </c>
      <c r="H317" s="251">
        <v>2</v>
      </c>
      <c r="I317" s="252"/>
      <c r="J317" s="251">
        <f>ROUND(I317*H317,3)</f>
        <v>0</v>
      </c>
      <c r="K317" s="249" t="s">
        <v>142</v>
      </c>
      <c r="L317" s="253"/>
      <c r="M317" s="254" t="s">
        <v>1</v>
      </c>
      <c r="N317" s="255" t="s">
        <v>41</v>
      </c>
      <c r="O317" s="84"/>
      <c r="P317" s="230">
        <f>O317*H317</f>
        <v>0</v>
      </c>
      <c r="Q317" s="230">
        <v>5.0000000000000002E-05</v>
      </c>
      <c r="R317" s="230">
        <f>Q317*H317</f>
        <v>0.00010000000000000001</v>
      </c>
      <c r="S317" s="230">
        <v>0</v>
      </c>
      <c r="T317" s="231">
        <f>S317*H317</f>
        <v>0</v>
      </c>
      <c r="AR317" s="232" t="s">
        <v>636</v>
      </c>
      <c r="AT317" s="232" t="s">
        <v>184</v>
      </c>
      <c r="AU317" s="232" t="s">
        <v>144</v>
      </c>
      <c r="AY317" s="15" t="s">
        <v>135</v>
      </c>
      <c r="BE317" s="233">
        <f>IF(N317="základná",J317,0)</f>
        <v>0</v>
      </c>
      <c r="BF317" s="233">
        <f>IF(N317="znížená",J317,0)</f>
        <v>0</v>
      </c>
      <c r="BG317" s="233">
        <f>IF(N317="zákl. prenesená",J317,0)</f>
        <v>0</v>
      </c>
      <c r="BH317" s="233">
        <f>IF(N317="zníž. prenesená",J317,0)</f>
        <v>0</v>
      </c>
      <c r="BI317" s="233">
        <f>IF(N317="nulová",J317,0)</f>
        <v>0</v>
      </c>
      <c r="BJ317" s="15" t="s">
        <v>144</v>
      </c>
      <c r="BK317" s="234">
        <f>ROUND(I317*H317,3)</f>
        <v>0</v>
      </c>
      <c r="BL317" s="15" t="s">
        <v>636</v>
      </c>
      <c r="BM317" s="232" t="s">
        <v>957</v>
      </c>
    </row>
    <row r="318" s="1" customFormat="1" ht="16.5" customHeight="1">
      <c r="B318" s="36"/>
      <c r="C318" s="222" t="s">
        <v>730</v>
      </c>
      <c r="D318" s="222" t="s">
        <v>138</v>
      </c>
      <c r="E318" s="223" t="s">
        <v>667</v>
      </c>
      <c r="F318" s="224" t="s">
        <v>668</v>
      </c>
      <c r="G318" s="225" t="s">
        <v>181</v>
      </c>
      <c r="H318" s="226">
        <v>1</v>
      </c>
      <c r="I318" s="227"/>
      <c r="J318" s="226">
        <f>ROUND(I318*H318,3)</f>
        <v>0</v>
      </c>
      <c r="K318" s="224" t="s">
        <v>142</v>
      </c>
      <c r="L318" s="41"/>
      <c r="M318" s="228" t="s">
        <v>1</v>
      </c>
      <c r="N318" s="229" t="s">
        <v>41</v>
      </c>
      <c r="O318" s="84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AR318" s="232" t="s">
        <v>427</v>
      </c>
      <c r="AT318" s="232" t="s">
        <v>138</v>
      </c>
      <c r="AU318" s="232" t="s">
        <v>144</v>
      </c>
      <c r="AY318" s="15" t="s">
        <v>135</v>
      </c>
      <c r="BE318" s="233">
        <f>IF(N318="základná",J318,0)</f>
        <v>0</v>
      </c>
      <c r="BF318" s="233">
        <f>IF(N318="znížená",J318,0)</f>
        <v>0</v>
      </c>
      <c r="BG318" s="233">
        <f>IF(N318="zákl. prenesená",J318,0)</f>
        <v>0</v>
      </c>
      <c r="BH318" s="233">
        <f>IF(N318="zníž. prenesená",J318,0)</f>
        <v>0</v>
      </c>
      <c r="BI318" s="233">
        <f>IF(N318="nulová",J318,0)</f>
        <v>0</v>
      </c>
      <c r="BJ318" s="15" t="s">
        <v>144</v>
      </c>
      <c r="BK318" s="234">
        <f>ROUND(I318*H318,3)</f>
        <v>0</v>
      </c>
      <c r="BL318" s="15" t="s">
        <v>427</v>
      </c>
      <c r="BM318" s="232" t="s">
        <v>959</v>
      </c>
    </row>
    <row r="319" s="1" customFormat="1" ht="16.5" customHeight="1">
      <c r="B319" s="36"/>
      <c r="C319" s="247" t="s">
        <v>915</v>
      </c>
      <c r="D319" s="247" t="s">
        <v>184</v>
      </c>
      <c r="E319" s="248" t="s">
        <v>671</v>
      </c>
      <c r="F319" s="249" t="s">
        <v>961</v>
      </c>
      <c r="G319" s="250" t="s">
        <v>181</v>
      </c>
      <c r="H319" s="251">
        <v>1</v>
      </c>
      <c r="I319" s="252"/>
      <c r="J319" s="251">
        <f>ROUND(I319*H319,3)</f>
        <v>0</v>
      </c>
      <c r="K319" s="249" t="s">
        <v>142</v>
      </c>
      <c r="L319" s="253"/>
      <c r="M319" s="254" t="s">
        <v>1</v>
      </c>
      <c r="N319" s="255" t="s">
        <v>41</v>
      </c>
      <c r="O319" s="84"/>
      <c r="P319" s="230">
        <f>O319*H319</f>
        <v>0</v>
      </c>
      <c r="Q319" s="230">
        <v>5.0000000000000002E-05</v>
      </c>
      <c r="R319" s="230">
        <f>Q319*H319</f>
        <v>5.0000000000000002E-05</v>
      </c>
      <c r="S319" s="230">
        <v>0</v>
      </c>
      <c r="T319" s="231">
        <f>S319*H319</f>
        <v>0</v>
      </c>
      <c r="AR319" s="232" t="s">
        <v>636</v>
      </c>
      <c r="AT319" s="232" t="s">
        <v>184</v>
      </c>
      <c r="AU319" s="232" t="s">
        <v>144</v>
      </c>
      <c r="AY319" s="15" t="s">
        <v>135</v>
      </c>
      <c r="BE319" s="233">
        <f>IF(N319="základná",J319,0)</f>
        <v>0</v>
      </c>
      <c r="BF319" s="233">
        <f>IF(N319="znížená",J319,0)</f>
        <v>0</v>
      </c>
      <c r="BG319" s="233">
        <f>IF(N319="zákl. prenesená",J319,0)</f>
        <v>0</v>
      </c>
      <c r="BH319" s="233">
        <f>IF(N319="zníž. prenesená",J319,0)</f>
        <v>0</v>
      </c>
      <c r="BI319" s="233">
        <f>IF(N319="nulová",J319,0)</f>
        <v>0</v>
      </c>
      <c r="BJ319" s="15" t="s">
        <v>144</v>
      </c>
      <c r="BK319" s="234">
        <f>ROUND(I319*H319,3)</f>
        <v>0</v>
      </c>
      <c r="BL319" s="15" t="s">
        <v>636</v>
      </c>
      <c r="BM319" s="232" t="s">
        <v>962</v>
      </c>
    </row>
    <row r="320" s="1" customFormat="1" ht="24" customHeight="1">
      <c r="B320" s="36"/>
      <c r="C320" s="222" t="s">
        <v>919</v>
      </c>
      <c r="D320" s="222" t="s">
        <v>138</v>
      </c>
      <c r="E320" s="223" t="s">
        <v>675</v>
      </c>
      <c r="F320" s="224" t="s">
        <v>676</v>
      </c>
      <c r="G320" s="225" t="s">
        <v>181</v>
      </c>
      <c r="H320" s="226">
        <v>2</v>
      </c>
      <c r="I320" s="227"/>
      <c r="J320" s="226">
        <f>ROUND(I320*H320,3)</f>
        <v>0</v>
      </c>
      <c r="K320" s="224" t="s">
        <v>142</v>
      </c>
      <c r="L320" s="41"/>
      <c r="M320" s="228" t="s">
        <v>1</v>
      </c>
      <c r="N320" s="229" t="s">
        <v>41</v>
      </c>
      <c r="O320" s="84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AR320" s="232" t="s">
        <v>427</v>
      </c>
      <c r="AT320" s="232" t="s">
        <v>138</v>
      </c>
      <c r="AU320" s="232" t="s">
        <v>144</v>
      </c>
      <c r="AY320" s="15" t="s">
        <v>135</v>
      </c>
      <c r="BE320" s="233">
        <f>IF(N320="základná",J320,0)</f>
        <v>0</v>
      </c>
      <c r="BF320" s="233">
        <f>IF(N320="znížená",J320,0)</f>
        <v>0</v>
      </c>
      <c r="BG320" s="233">
        <f>IF(N320="zákl. prenesená",J320,0)</f>
        <v>0</v>
      </c>
      <c r="BH320" s="233">
        <f>IF(N320="zníž. prenesená",J320,0)</f>
        <v>0</v>
      </c>
      <c r="BI320" s="233">
        <f>IF(N320="nulová",J320,0)</f>
        <v>0</v>
      </c>
      <c r="BJ320" s="15" t="s">
        <v>144</v>
      </c>
      <c r="BK320" s="234">
        <f>ROUND(I320*H320,3)</f>
        <v>0</v>
      </c>
      <c r="BL320" s="15" t="s">
        <v>427</v>
      </c>
      <c r="BM320" s="232" t="s">
        <v>677</v>
      </c>
    </row>
    <row r="321" s="1" customFormat="1" ht="16.5" customHeight="1">
      <c r="B321" s="36"/>
      <c r="C321" s="247" t="s">
        <v>921</v>
      </c>
      <c r="D321" s="247" t="s">
        <v>184</v>
      </c>
      <c r="E321" s="248" t="s">
        <v>679</v>
      </c>
      <c r="F321" s="249" t="s">
        <v>680</v>
      </c>
      <c r="G321" s="250" t="s">
        <v>181</v>
      </c>
      <c r="H321" s="251">
        <v>2</v>
      </c>
      <c r="I321" s="252"/>
      <c r="J321" s="251">
        <f>ROUND(I321*H321,3)</f>
        <v>0</v>
      </c>
      <c r="K321" s="249" t="s">
        <v>142</v>
      </c>
      <c r="L321" s="253"/>
      <c r="M321" s="254" t="s">
        <v>1</v>
      </c>
      <c r="N321" s="255" t="s">
        <v>41</v>
      </c>
      <c r="O321" s="84"/>
      <c r="P321" s="230">
        <f>O321*H321</f>
        <v>0</v>
      </c>
      <c r="Q321" s="230">
        <v>8.0000000000000007E-05</v>
      </c>
      <c r="R321" s="230">
        <f>Q321*H321</f>
        <v>0.00016000000000000001</v>
      </c>
      <c r="S321" s="230">
        <v>0</v>
      </c>
      <c r="T321" s="231">
        <f>S321*H321</f>
        <v>0</v>
      </c>
      <c r="AR321" s="232" t="s">
        <v>636</v>
      </c>
      <c r="AT321" s="232" t="s">
        <v>184</v>
      </c>
      <c r="AU321" s="232" t="s">
        <v>144</v>
      </c>
      <c r="AY321" s="15" t="s">
        <v>135</v>
      </c>
      <c r="BE321" s="233">
        <f>IF(N321="základná",J321,0)</f>
        <v>0</v>
      </c>
      <c r="BF321" s="233">
        <f>IF(N321="znížená",J321,0)</f>
        <v>0</v>
      </c>
      <c r="BG321" s="233">
        <f>IF(N321="zákl. prenesená",J321,0)</f>
        <v>0</v>
      </c>
      <c r="BH321" s="233">
        <f>IF(N321="zníž. prenesená",J321,0)</f>
        <v>0</v>
      </c>
      <c r="BI321" s="233">
        <f>IF(N321="nulová",J321,0)</f>
        <v>0</v>
      </c>
      <c r="BJ321" s="15" t="s">
        <v>144</v>
      </c>
      <c r="BK321" s="234">
        <f>ROUND(I321*H321,3)</f>
        <v>0</v>
      </c>
      <c r="BL321" s="15" t="s">
        <v>636</v>
      </c>
      <c r="BM321" s="232" t="s">
        <v>681</v>
      </c>
    </row>
    <row r="322" s="1" customFormat="1" ht="24" customHeight="1">
      <c r="B322" s="36"/>
      <c r="C322" s="222" t="s">
        <v>922</v>
      </c>
      <c r="D322" s="222" t="s">
        <v>138</v>
      </c>
      <c r="E322" s="223" t="s">
        <v>683</v>
      </c>
      <c r="F322" s="224" t="s">
        <v>1046</v>
      </c>
      <c r="G322" s="225" t="s">
        <v>181</v>
      </c>
      <c r="H322" s="226">
        <v>1</v>
      </c>
      <c r="I322" s="227"/>
      <c r="J322" s="226">
        <f>ROUND(I322*H322,3)</f>
        <v>0</v>
      </c>
      <c r="K322" s="224" t="s">
        <v>142</v>
      </c>
      <c r="L322" s="41"/>
      <c r="M322" s="228" t="s">
        <v>1</v>
      </c>
      <c r="N322" s="229" t="s">
        <v>41</v>
      </c>
      <c r="O322" s="84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AR322" s="232" t="s">
        <v>427</v>
      </c>
      <c r="AT322" s="232" t="s">
        <v>138</v>
      </c>
      <c r="AU322" s="232" t="s">
        <v>144</v>
      </c>
      <c r="AY322" s="15" t="s">
        <v>135</v>
      </c>
      <c r="BE322" s="233">
        <f>IF(N322="základná",J322,0)</f>
        <v>0</v>
      </c>
      <c r="BF322" s="233">
        <f>IF(N322="znížená",J322,0)</f>
        <v>0</v>
      </c>
      <c r="BG322" s="233">
        <f>IF(N322="zákl. prenesená",J322,0)</f>
        <v>0</v>
      </c>
      <c r="BH322" s="233">
        <f>IF(N322="zníž. prenesená",J322,0)</f>
        <v>0</v>
      </c>
      <c r="BI322" s="233">
        <f>IF(N322="nulová",J322,0)</f>
        <v>0</v>
      </c>
      <c r="BJ322" s="15" t="s">
        <v>144</v>
      </c>
      <c r="BK322" s="234">
        <f>ROUND(I322*H322,3)</f>
        <v>0</v>
      </c>
      <c r="BL322" s="15" t="s">
        <v>427</v>
      </c>
      <c r="BM322" s="232" t="s">
        <v>685</v>
      </c>
    </row>
    <row r="323" s="1" customFormat="1" ht="24" customHeight="1">
      <c r="B323" s="36"/>
      <c r="C323" s="247" t="s">
        <v>923</v>
      </c>
      <c r="D323" s="247" t="s">
        <v>184</v>
      </c>
      <c r="E323" s="248" t="s">
        <v>687</v>
      </c>
      <c r="F323" s="249" t="s">
        <v>688</v>
      </c>
      <c r="G323" s="250" t="s">
        <v>181</v>
      </c>
      <c r="H323" s="251">
        <v>1</v>
      </c>
      <c r="I323" s="252"/>
      <c r="J323" s="251">
        <f>ROUND(I323*H323,3)</f>
        <v>0</v>
      </c>
      <c r="K323" s="249" t="s">
        <v>142</v>
      </c>
      <c r="L323" s="253"/>
      <c r="M323" s="254" t="s">
        <v>1</v>
      </c>
      <c r="N323" s="255" t="s">
        <v>41</v>
      </c>
      <c r="O323" s="84"/>
      <c r="P323" s="230">
        <f>O323*H323</f>
        <v>0</v>
      </c>
      <c r="Q323" s="230">
        <v>0.00016000000000000001</v>
      </c>
      <c r="R323" s="230">
        <f>Q323*H323</f>
        <v>0.00016000000000000001</v>
      </c>
      <c r="S323" s="230">
        <v>0</v>
      </c>
      <c r="T323" s="231">
        <f>S323*H323</f>
        <v>0</v>
      </c>
      <c r="AR323" s="232" t="s">
        <v>636</v>
      </c>
      <c r="AT323" s="232" t="s">
        <v>184</v>
      </c>
      <c r="AU323" s="232" t="s">
        <v>144</v>
      </c>
      <c r="AY323" s="15" t="s">
        <v>135</v>
      </c>
      <c r="BE323" s="233">
        <f>IF(N323="základná",J323,0)</f>
        <v>0</v>
      </c>
      <c r="BF323" s="233">
        <f>IF(N323="znížená",J323,0)</f>
        <v>0</v>
      </c>
      <c r="BG323" s="233">
        <f>IF(N323="zákl. prenesená",J323,0)</f>
        <v>0</v>
      </c>
      <c r="BH323" s="233">
        <f>IF(N323="zníž. prenesená",J323,0)</f>
        <v>0</v>
      </c>
      <c r="BI323" s="233">
        <f>IF(N323="nulová",J323,0)</f>
        <v>0</v>
      </c>
      <c r="BJ323" s="15" t="s">
        <v>144</v>
      </c>
      <c r="BK323" s="234">
        <f>ROUND(I323*H323,3)</f>
        <v>0</v>
      </c>
      <c r="BL323" s="15" t="s">
        <v>636</v>
      </c>
      <c r="BM323" s="232" t="s">
        <v>689</v>
      </c>
    </row>
    <row r="324" s="1" customFormat="1" ht="24" customHeight="1">
      <c r="B324" s="36"/>
      <c r="C324" s="222" t="s">
        <v>924</v>
      </c>
      <c r="D324" s="222" t="s">
        <v>138</v>
      </c>
      <c r="E324" s="223" t="s">
        <v>691</v>
      </c>
      <c r="F324" s="224" t="s">
        <v>692</v>
      </c>
      <c r="G324" s="225" t="s">
        <v>181</v>
      </c>
      <c r="H324" s="226">
        <v>1</v>
      </c>
      <c r="I324" s="227"/>
      <c r="J324" s="226">
        <f>ROUND(I324*H324,3)</f>
        <v>0</v>
      </c>
      <c r="K324" s="224" t="s">
        <v>142</v>
      </c>
      <c r="L324" s="41"/>
      <c r="M324" s="228" t="s">
        <v>1</v>
      </c>
      <c r="N324" s="229" t="s">
        <v>41</v>
      </c>
      <c r="O324" s="84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AR324" s="232" t="s">
        <v>427</v>
      </c>
      <c r="AT324" s="232" t="s">
        <v>138</v>
      </c>
      <c r="AU324" s="232" t="s">
        <v>144</v>
      </c>
      <c r="AY324" s="15" t="s">
        <v>135</v>
      </c>
      <c r="BE324" s="233">
        <f>IF(N324="základná",J324,0)</f>
        <v>0</v>
      </c>
      <c r="BF324" s="233">
        <f>IF(N324="znížená",J324,0)</f>
        <v>0</v>
      </c>
      <c r="BG324" s="233">
        <f>IF(N324="zákl. prenesená",J324,0)</f>
        <v>0</v>
      </c>
      <c r="BH324" s="233">
        <f>IF(N324="zníž. prenesená",J324,0)</f>
        <v>0</v>
      </c>
      <c r="BI324" s="233">
        <f>IF(N324="nulová",J324,0)</f>
        <v>0</v>
      </c>
      <c r="BJ324" s="15" t="s">
        <v>144</v>
      </c>
      <c r="BK324" s="234">
        <f>ROUND(I324*H324,3)</f>
        <v>0</v>
      </c>
      <c r="BL324" s="15" t="s">
        <v>427</v>
      </c>
      <c r="BM324" s="232" t="s">
        <v>995</v>
      </c>
    </row>
    <row r="325" s="1" customFormat="1" ht="24" customHeight="1">
      <c r="B325" s="36"/>
      <c r="C325" s="247" t="s">
        <v>925</v>
      </c>
      <c r="D325" s="247" t="s">
        <v>184</v>
      </c>
      <c r="E325" s="248" t="s">
        <v>695</v>
      </c>
      <c r="F325" s="249" t="s">
        <v>1047</v>
      </c>
      <c r="G325" s="250" t="s">
        <v>181</v>
      </c>
      <c r="H325" s="251">
        <v>1</v>
      </c>
      <c r="I325" s="252"/>
      <c r="J325" s="251">
        <f>ROUND(I325*H325,3)</f>
        <v>0</v>
      </c>
      <c r="K325" s="249" t="s">
        <v>1</v>
      </c>
      <c r="L325" s="253"/>
      <c r="M325" s="254" t="s">
        <v>1</v>
      </c>
      <c r="N325" s="255" t="s">
        <v>41</v>
      </c>
      <c r="O325" s="84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AR325" s="232" t="s">
        <v>697</v>
      </c>
      <c r="AT325" s="232" t="s">
        <v>184</v>
      </c>
      <c r="AU325" s="232" t="s">
        <v>144</v>
      </c>
      <c r="AY325" s="15" t="s">
        <v>135</v>
      </c>
      <c r="BE325" s="233">
        <f>IF(N325="základná",J325,0)</f>
        <v>0</v>
      </c>
      <c r="BF325" s="233">
        <f>IF(N325="znížená",J325,0)</f>
        <v>0</v>
      </c>
      <c r="BG325" s="233">
        <f>IF(N325="zákl. prenesená",J325,0)</f>
        <v>0</v>
      </c>
      <c r="BH325" s="233">
        <f>IF(N325="zníž. prenesená",J325,0)</f>
        <v>0</v>
      </c>
      <c r="BI325" s="233">
        <f>IF(N325="nulová",J325,0)</f>
        <v>0</v>
      </c>
      <c r="BJ325" s="15" t="s">
        <v>144</v>
      </c>
      <c r="BK325" s="234">
        <f>ROUND(I325*H325,3)</f>
        <v>0</v>
      </c>
      <c r="BL325" s="15" t="s">
        <v>427</v>
      </c>
      <c r="BM325" s="232" t="s">
        <v>698</v>
      </c>
    </row>
    <row r="326" s="1" customFormat="1" ht="16.5" customHeight="1">
      <c r="B326" s="36"/>
      <c r="C326" s="222" t="s">
        <v>926</v>
      </c>
      <c r="D326" s="222" t="s">
        <v>138</v>
      </c>
      <c r="E326" s="223" t="s">
        <v>700</v>
      </c>
      <c r="F326" s="224" t="s">
        <v>701</v>
      </c>
      <c r="G326" s="225" t="s">
        <v>181</v>
      </c>
      <c r="H326" s="226">
        <v>3</v>
      </c>
      <c r="I326" s="227"/>
      <c r="J326" s="226">
        <f>ROUND(I326*H326,3)</f>
        <v>0</v>
      </c>
      <c r="K326" s="224" t="s">
        <v>142</v>
      </c>
      <c r="L326" s="41"/>
      <c r="M326" s="228" t="s">
        <v>1</v>
      </c>
      <c r="N326" s="229" t="s">
        <v>41</v>
      </c>
      <c r="O326" s="84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AR326" s="232" t="s">
        <v>427</v>
      </c>
      <c r="AT326" s="232" t="s">
        <v>138</v>
      </c>
      <c r="AU326" s="232" t="s">
        <v>144</v>
      </c>
      <c r="AY326" s="15" t="s">
        <v>135</v>
      </c>
      <c r="BE326" s="233">
        <f>IF(N326="základná",J326,0)</f>
        <v>0</v>
      </c>
      <c r="BF326" s="233">
        <f>IF(N326="znížená",J326,0)</f>
        <v>0</v>
      </c>
      <c r="BG326" s="233">
        <f>IF(N326="zákl. prenesená",J326,0)</f>
        <v>0</v>
      </c>
      <c r="BH326" s="233">
        <f>IF(N326="zníž. prenesená",J326,0)</f>
        <v>0</v>
      </c>
      <c r="BI326" s="233">
        <f>IF(N326="nulová",J326,0)</f>
        <v>0</v>
      </c>
      <c r="BJ326" s="15" t="s">
        <v>144</v>
      </c>
      <c r="BK326" s="234">
        <f>ROUND(I326*H326,3)</f>
        <v>0</v>
      </c>
      <c r="BL326" s="15" t="s">
        <v>427</v>
      </c>
      <c r="BM326" s="232" t="s">
        <v>702</v>
      </c>
    </row>
    <row r="327" s="1" customFormat="1" ht="16.5" customHeight="1">
      <c r="B327" s="36"/>
      <c r="C327" s="247" t="s">
        <v>929</v>
      </c>
      <c r="D327" s="247" t="s">
        <v>184</v>
      </c>
      <c r="E327" s="248" t="s">
        <v>704</v>
      </c>
      <c r="F327" s="249" t="s">
        <v>705</v>
      </c>
      <c r="G327" s="250" t="s">
        <v>181</v>
      </c>
      <c r="H327" s="251">
        <v>2</v>
      </c>
      <c r="I327" s="252"/>
      <c r="J327" s="251">
        <f>ROUND(I327*H327,3)</f>
        <v>0</v>
      </c>
      <c r="K327" s="249" t="s">
        <v>142</v>
      </c>
      <c r="L327" s="253"/>
      <c r="M327" s="254" t="s">
        <v>1</v>
      </c>
      <c r="N327" s="255" t="s">
        <v>41</v>
      </c>
      <c r="O327" s="84"/>
      <c r="P327" s="230">
        <f>O327*H327</f>
        <v>0</v>
      </c>
      <c r="Q327" s="230">
        <v>0.00027999999999999998</v>
      </c>
      <c r="R327" s="230">
        <f>Q327*H327</f>
        <v>0.00055999999999999995</v>
      </c>
      <c r="S327" s="230">
        <v>0</v>
      </c>
      <c r="T327" s="231">
        <f>S327*H327</f>
        <v>0</v>
      </c>
      <c r="AR327" s="232" t="s">
        <v>636</v>
      </c>
      <c r="AT327" s="232" t="s">
        <v>184</v>
      </c>
      <c r="AU327" s="232" t="s">
        <v>144</v>
      </c>
      <c r="AY327" s="15" t="s">
        <v>135</v>
      </c>
      <c r="BE327" s="233">
        <f>IF(N327="základná",J327,0)</f>
        <v>0</v>
      </c>
      <c r="BF327" s="233">
        <f>IF(N327="znížená",J327,0)</f>
        <v>0</v>
      </c>
      <c r="BG327" s="233">
        <f>IF(N327="zákl. prenesená",J327,0)</f>
        <v>0</v>
      </c>
      <c r="BH327" s="233">
        <f>IF(N327="zníž. prenesená",J327,0)</f>
        <v>0</v>
      </c>
      <c r="BI327" s="233">
        <f>IF(N327="nulová",J327,0)</f>
        <v>0</v>
      </c>
      <c r="BJ327" s="15" t="s">
        <v>144</v>
      </c>
      <c r="BK327" s="234">
        <f>ROUND(I327*H327,3)</f>
        <v>0</v>
      </c>
      <c r="BL327" s="15" t="s">
        <v>636</v>
      </c>
      <c r="BM327" s="232" t="s">
        <v>706</v>
      </c>
    </row>
    <row r="328" s="1" customFormat="1" ht="16.5" customHeight="1">
      <c r="B328" s="36"/>
      <c r="C328" s="247" t="s">
        <v>931</v>
      </c>
      <c r="D328" s="247" t="s">
        <v>184</v>
      </c>
      <c r="E328" s="248" t="s">
        <v>707</v>
      </c>
      <c r="F328" s="249" t="s">
        <v>708</v>
      </c>
      <c r="G328" s="250" t="s">
        <v>181</v>
      </c>
      <c r="H328" s="251">
        <v>1</v>
      </c>
      <c r="I328" s="252"/>
      <c r="J328" s="251">
        <f>ROUND(I328*H328,3)</f>
        <v>0</v>
      </c>
      <c r="K328" s="249" t="s">
        <v>142</v>
      </c>
      <c r="L328" s="253"/>
      <c r="M328" s="254" t="s">
        <v>1</v>
      </c>
      <c r="N328" s="255" t="s">
        <v>41</v>
      </c>
      <c r="O328" s="84"/>
      <c r="P328" s="230">
        <f>O328*H328</f>
        <v>0</v>
      </c>
      <c r="Q328" s="230">
        <v>0.00027999999999999998</v>
      </c>
      <c r="R328" s="230">
        <f>Q328*H328</f>
        <v>0.00027999999999999998</v>
      </c>
      <c r="S328" s="230">
        <v>0</v>
      </c>
      <c r="T328" s="231">
        <f>S328*H328</f>
        <v>0</v>
      </c>
      <c r="AR328" s="232" t="s">
        <v>636</v>
      </c>
      <c r="AT328" s="232" t="s">
        <v>184</v>
      </c>
      <c r="AU328" s="232" t="s">
        <v>144</v>
      </c>
      <c r="AY328" s="15" t="s">
        <v>135</v>
      </c>
      <c r="BE328" s="233">
        <f>IF(N328="základná",J328,0)</f>
        <v>0</v>
      </c>
      <c r="BF328" s="233">
        <f>IF(N328="znížená",J328,0)</f>
        <v>0</v>
      </c>
      <c r="BG328" s="233">
        <f>IF(N328="zákl. prenesená",J328,0)</f>
        <v>0</v>
      </c>
      <c r="BH328" s="233">
        <f>IF(N328="zníž. prenesená",J328,0)</f>
        <v>0</v>
      </c>
      <c r="BI328" s="233">
        <f>IF(N328="nulová",J328,0)</f>
        <v>0</v>
      </c>
      <c r="BJ328" s="15" t="s">
        <v>144</v>
      </c>
      <c r="BK328" s="234">
        <f>ROUND(I328*H328,3)</f>
        <v>0</v>
      </c>
      <c r="BL328" s="15" t="s">
        <v>636</v>
      </c>
      <c r="BM328" s="232" t="s">
        <v>709</v>
      </c>
    </row>
    <row r="329" s="1" customFormat="1" ht="24" customHeight="1">
      <c r="B329" s="36"/>
      <c r="C329" s="222" t="s">
        <v>935</v>
      </c>
      <c r="D329" s="222" t="s">
        <v>138</v>
      </c>
      <c r="E329" s="223" t="s">
        <v>711</v>
      </c>
      <c r="F329" s="224" t="s">
        <v>712</v>
      </c>
      <c r="G329" s="225" t="s">
        <v>152</v>
      </c>
      <c r="H329" s="226">
        <v>20</v>
      </c>
      <c r="I329" s="227"/>
      <c r="J329" s="226">
        <f>ROUND(I329*H329,3)</f>
        <v>0</v>
      </c>
      <c r="K329" s="224" t="s">
        <v>142</v>
      </c>
      <c r="L329" s="41"/>
      <c r="M329" s="228" t="s">
        <v>1</v>
      </c>
      <c r="N329" s="229" t="s">
        <v>41</v>
      </c>
      <c r="O329" s="84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32" t="s">
        <v>427</v>
      </c>
      <c r="AT329" s="232" t="s">
        <v>138</v>
      </c>
      <c r="AU329" s="232" t="s">
        <v>144</v>
      </c>
      <c r="AY329" s="15" t="s">
        <v>135</v>
      </c>
      <c r="BE329" s="233">
        <f>IF(N329="základná",J329,0)</f>
        <v>0</v>
      </c>
      <c r="BF329" s="233">
        <f>IF(N329="znížená",J329,0)</f>
        <v>0</v>
      </c>
      <c r="BG329" s="233">
        <f>IF(N329="zákl. prenesená",J329,0)</f>
        <v>0</v>
      </c>
      <c r="BH329" s="233">
        <f>IF(N329="zníž. prenesená",J329,0)</f>
        <v>0</v>
      </c>
      <c r="BI329" s="233">
        <f>IF(N329="nulová",J329,0)</f>
        <v>0</v>
      </c>
      <c r="BJ329" s="15" t="s">
        <v>144</v>
      </c>
      <c r="BK329" s="234">
        <f>ROUND(I329*H329,3)</f>
        <v>0</v>
      </c>
      <c r="BL329" s="15" t="s">
        <v>427</v>
      </c>
      <c r="BM329" s="232" t="s">
        <v>713</v>
      </c>
    </row>
    <row r="330" s="1" customFormat="1" ht="16.5" customHeight="1">
      <c r="B330" s="36"/>
      <c r="C330" s="247" t="s">
        <v>936</v>
      </c>
      <c r="D330" s="247" t="s">
        <v>184</v>
      </c>
      <c r="E330" s="248" t="s">
        <v>715</v>
      </c>
      <c r="F330" s="249" t="s">
        <v>716</v>
      </c>
      <c r="G330" s="250" t="s">
        <v>152</v>
      </c>
      <c r="H330" s="251">
        <v>20</v>
      </c>
      <c r="I330" s="252"/>
      <c r="J330" s="251">
        <f>ROUND(I330*H330,3)</f>
        <v>0</v>
      </c>
      <c r="K330" s="249" t="s">
        <v>142</v>
      </c>
      <c r="L330" s="253"/>
      <c r="M330" s="254" t="s">
        <v>1</v>
      </c>
      <c r="N330" s="255" t="s">
        <v>41</v>
      </c>
      <c r="O330" s="84"/>
      <c r="P330" s="230">
        <f>O330*H330</f>
        <v>0</v>
      </c>
      <c r="Q330" s="230">
        <v>0.00013999999999999999</v>
      </c>
      <c r="R330" s="230">
        <f>Q330*H330</f>
        <v>0.0027999999999999995</v>
      </c>
      <c r="S330" s="230">
        <v>0</v>
      </c>
      <c r="T330" s="231">
        <f>S330*H330</f>
        <v>0</v>
      </c>
      <c r="AR330" s="232" t="s">
        <v>636</v>
      </c>
      <c r="AT330" s="232" t="s">
        <v>184</v>
      </c>
      <c r="AU330" s="232" t="s">
        <v>144</v>
      </c>
      <c r="AY330" s="15" t="s">
        <v>135</v>
      </c>
      <c r="BE330" s="233">
        <f>IF(N330="základná",J330,0)</f>
        <v>0</v>
      </c>
      <c r="BF330" s="233">
        <f>IF(N330="znížená",J330,0)</f>
        <v>0</v>
      </c>
      <c r="BG330" s="233">
        <f>IF(N330="zákl. prenesená",J330,0)</f>
        <v>0</v>
      </c>
      <c r="BH330" s="233">
        <f>IF(N330="zníž. prenesená",J330,0)</f>
        <v>0</v>
      </c>
      <c r="BI330" s="233">
        <f>IF(N330="nulová",J330,0)</f>
        <v>0</v>
      </c>
      <c r="BJ330" s="15" t="s">
        <v>144</v>
      </c>
      <c r="BK330" s="234">
        <f>ROUND(I330*H330,3)</f>
        <v>0</v>
      </c>
      <c r="BL330" s="15" t="s">
        <v>636</v>
      </c>
      <c r="BM330" s="232" t="s">
        <v>717</v>
      </c>
    </row>
    <row r="331" s="1" customFormat="1" ht="24" customHeight="1">
      <c r="B331" s="36"/>
      <c r="C331" s="222" t="s">
        <v>938</v>
      </c>
      <c r="D331" s="222" t="s">
        <v>138</v>
      </c>
      <c r="E331" s="223" t="s">
        <v>719</v>
      </c>
      <c r="F331" s="224" t="s">
        <v>720</v>
      </c>
      <c r="G331" s="225" t="s">
        <v>152</v>
      </c>
      <c r="H331" s="226">
        <v>10</v>
      </c>
      <c r="I331" s="227"/>
      <c r="J331" s="226">
        <f>ROUND(I331*H331,3)</f>
        <v>0</v>
      </c>
      <c r="K331" s="224" t="s">
        <v>142</v>
      </c>
      <c r="L331" s="41"/>
      <c r="M331" s="228" t="s">
        <v>1</v>
      </c>
      <c r="N331" s="229" t="s">
        <v>41</v>
      </c>
      <c r="O331" s="84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AR331" s="232" t="s">
        <v>427</v>
      </c>
      <c r="AT331" s="232" t="s">
        <v>138</v>
      </c>
      <c r="AU331" s="232" t="s">
        <v>144</v>
      </c>
      <c r="AY331" s="15" t="s">
        <v>135</v>
      </c>
      <c r="BE331" s="233">
        <f>IF(N331="základná",J331,0)</f>
        <v>0</v>
      </c>
      <c r="BF331" s="233">
        <f>IF(N331="znížená",J331,0)</f>
        <v>0</v>
      </c>
      <c r="BG331" s="233">
        <f>IF(N331="zákl. prenesená",J331,0)</f>
        <v>0</v>
      </c>
      <c r="BH331" s="233">
        <f>IF(N331="zníž. prenesená",J331,0)</f>
        <v>0</v>
      </c>
      <c r="BI331" s="233">
        <f>IF(N331="nulová",J331,0)</f>
        <v>0</v>
      </c>
      <c r="BJ331" s="15" t="s">
        <v>144</v>
      </c>
      <c r="BK331" s="234">
        <f>ROUND(I331*H331,3)</f>
        <v>0</v>
      </c>
      <c r="BL331" s="15" t="s">
        <v>427</v>
      </c>
      <c r="BM331" s="232" t="s">
        <v>721</v>
      </c>
    </row>
    <row r="332" s="1" customFormat="1" ht="16.5" customHeight="1">
      <c r="B332" s="36"/>
      <c r="C332" s="247" t="s">
        <v>939</v>
      </c>
      <c r="D332" s="247" t="s">
        <v>184</v>
      </c>
      <c r="E332" s="248" t="s">
        <v>723</v>
      </c>
      <c r="F332" s="249" t="s">
        <v>724</v>
      </c>
      <c r="G332" s="250" t="s">
        <v>152</v>
      </c>
      <c r="H332" s="251">
        <v>10</v>
      </c>
      <c r="I332" s="252"/>
      <c r="J332" s="251">
        <f>ROUND(I332*H332,3)</f>
        <v>0</v>
      </c>
      <c r="K332" s="249" t="s">
        <v>142</v>
      </c>
      <c r="L332" s="253"/>
      <c r="M332" s="254" t="s">
        <v>1</v>
      </c>
      <c r="N332" s="255" t="s">
        <v>41</v>
      </c>
      <c r="O332" s="84"/>
      <c r="P332" s="230">
        <f>O332*H332</f>
        <v>0</v>
      </c>
      <c r="Q332" s="230">
        <v>0.00019000000000000001</v>
      </c>
      <c r="R332" s="230">
        <f>Q332*H332</f>
        <v>0.0019000000000000002</v>
      </c>
      <c r="S332" s="230">
        <v>0</v>
      </c>
      <c r="T332" s="231">
        <f>S332*H332</f>
        <v>0</v>
      </c>
      <c r="AR332" s="232" t="s">
        <v>636</v>
      </c>
      <c r="AT332" s="232" t="s">
        <v>184</v>
      </c>
      <c r="AU332" s="232" t="s">
        <v>144</v>
      </c>
      <c r="AY332" s="15" t="s">
        <v>135</v>
      </c>
      <c r="BE332" s="233">
        <f>IF(N332="základná",J332,0)</f>
        <v>0</v>
      </c>
      <c r="BF332" s="233">
        <f>IF(N332="znížená",J332,0)</f>
        <v>0</v>
      </c>
      <c r="BG332" s="233">
        <f>IF(N332="zákl. prenesená",J332,0)</f>
        <v>0</v>
      </c>
      <c r="BH332" s="233">
        <f>IF(N332="zníž. prenesená",J332,0)</f>
        <v>0</v>
      </c>
      <c r="BI332" s="233">
        <f>IF(N332="nulová",J332,0)</f>
        <v>0</v>
      </c>
      <c r="BJ332" s="15" t="s">
        <v>144</v>
      </c>
      <c r="BK332" s="234">
        <f>ROUND(I332*H332,3)</f>
        <v>0</v>
      </c>
      <c r="BL332" s="15" t="s">
        <v>636</v>
      </c>
      <c r="BM332" s="232" t="s">
        <v>725</v>
      </c>
    </row>
    <row r="333" s="1" customFormat="1" ht="24" customHeight="1">
      <c r="B333" s="36"/>
      <c r="C333" s="222" t="s">
        <v>940</v>
      </c>
      <c r="D333" s="222" t="s">
        <v>138</v>
      </c>
      <c r="E333" s="223" t="s">
        <v>727</v>
      </c>
      <c r="F333" s="224" t="s">
        <v>728</v>
      </c>
      <c r="G333" s="225" t="s">
        <v>152</v>
      </c>
      <c r="H333" s="226">
        <v>18</v>
      </c>
      <c r="I333" s="227"/>
      <c r="J333" s="226">
        <f>ROUND(I333*H333,3)</f>
        <v>0</v>
      </c>
      <c r="K333" s="224" t="s">
        <v>142</v>
      </c>
      <c r="L333" s="41"/>
      <c r="M333" s="228" t="s">
        <v>1</v>
      </c>
      <c r="N333" s="229" t="s">
        <v>41</v>
      </c>
      <c r="O333" s="84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AR333" s="232" t="s">
        <v>427</v>
      </c>
      <c r="AT333" s="232" t="s">
        <v>138</v>
      </c>
      <c r="AU333" s="232" t="s">
        <v>144</v>
      </c>
      <c r="AY333" s="15" t="s">
        <v>135</v>
      </c>
      <c r="BE333" s="233">
        <f>IF(N333="základná",J333,0)</f>
        <v>0</v>
      </c>
      <c r="BF333" s="233">
        <f>IF(N333="znížená",J333,0)</f>
        <v>0</v>
      </c>
      <c r="BG333" s="233">
        <f>IF(N333="zákl. prenesená",J333,0)</f>
        <v>0</v>
      </c>
      <c r="BH333" s="233">
        <f>IF(N333="zníž. prenesená",J333,0)</f>
        <v>0</v>
      </c>
      <c r="BI333" s="233">
        <f>IF(N333="nulová",J333,0)</f>
        <v>0</v>
      </c>
      <c r="BJ333" s="15" t="s">
        <v>144</v>
      </c>
      <c r="BK333" s="234">
        <f>ROUND(I333*H333,3)</f>
        <v>0</v>
      </c>
      <c r="BL333" s="15" t="s">
        <v>427</v>
      </c>
      <c r="BM333" s="232" t="s">
        <v>729</v>
      </c>
    </row>
    <row r="334" s="1" customFormat="1" ht="16.5" customHeight="1">
      <c r="B334" s="36"/>
      <c r="C334" s="247" t="s">
        <v>941</v>
      </c>
      <c r="D334" s="247" t="s">
        <v>184</v>
      </c>
      <c r="E334" s="248" t="s">
        <v>731</v>
      </c>
      <c r="F334" s="249" t="s">
        <v>732</v>
      </c>
      <c r="G334" s="250" t="s">
        <v>152</v>
      </c>
      <c r="H334" s="251">
        <v>18</v>
      </c>
      <c r="I334" s="252"/>
      <c r="J334" s="251">
        <f>ROUND(I334*H334,3)</f>
        <v>0</v>
      </c>
      <c r="K334" s="249" t="s">
        <v>142</v>
      </c>
      <c r="L334" s="253"/>
      <c r="M334" s="267" t="s">
        <v>1</v>
      </c>
      <c r="N334" s="268" t="s">
        <v>41</v>
      </c>
      <c r="O334" s="269"/>
      <c r="P334" s="270">
        <f>O334*H334</f>
        <v>0</v>
      </c>
      <c r="Q334" s="270">
        <v>0.00042000000000000002</v>
      </c>
      <c r="R334" s="270">
        <f>Q334*H334</f>
        <v>0.0075600000000000007</v>
      </c>
      <c r="S334" s="270">
        <v>0</v>
      </c>
      <c r="T334" s="271">
        <f>S334*H334</f>
        <v>0</v>
      </c>
      <c r="AR334" s="232" t="s">
        <v>636</v>
      </c>
      <c r="AT334" s="232" t="s">
        <v>184</v>
      </c>
      <c r="AU334" s="232" t="s">
        <v>144</v>
      </c>
      <c r="AY334" s="15" t="s">
        <v>135</v>
      </c>
      <c r="BE334" s="233">
        <f>IF(N334="základná",J334,0)</f>
        <v>0</v>
      </c>
      <c r="BF334" s="233">
        <f>IF(N334="znížená",J334,0)</f>
        <v>0</v>
      </c>
      <c r="BG334" s="233">
        <f>IF(N334="zákl. prenesená",J334,0)</f>
        <v>0</v>
      </c>
      <c r="BH334" s="233">
        <f>IF(N334="zníž. prenesená",J334,0)</f>
        <v>0</v>
      </c>
      <c r="BI334" s="233">
        <f>IF(N334="nulová",J334,0)</f>
        <v>0</v>
      </c>
      <c r="BJ334" s="15" t="s">
        <v>144</v>
      </c>
      <c r="BK334" s="234">
        <f>ROUND(I334*H334,3)</f>
        <v>0</v>
      </c>
      <c r="BL334" s="15" t="s">
        <v>636</v>
      </c>
      <c r="BM334" s="232" t="s">
        <v>733</v>
      </c>
    </row>
    <row r="335" s="1" customFormat="1" ht="6.96" customHeight="1">
      <c r="B335" s="59"/>
      <c r="C335" s="60"/>
      <c r="D335" s="60"/>
      <c r="E335" s="60"/>
      <c r="F335" s="60"/>
      <c r="G335" s="60"/>
      <c r="H335" s="60"/>
      <c r="I335" s="171"/>
      <c r="J335" s="60"/>
      <c r="K335" s="60"/>
      <c r="L335" s="41"/>
    </row>
  </sheetData>
  <sheetProtection sheet="1" autoFilter="0" formatColumns="0" formatRows="0" objects="1" scenarios="1" spinCount="100000" saltValue="aUrolQ9k8PUFVBQ08C+94YxJMK4pyZr3fOU9yYjsLIFN5bBq7U5zuI8ktWYsU1NHkuNnxrCDTvgsBtpEbRuBVA==" hashValue="sNps/A52v/Htt4W81+Ba3TbtdmPyHSitJWh3DwNJCDfjDNKNACSqAAv5cqI3BuPC8PzkEKPKzjqmazJROh0X8A==" algorithmName="SHA-512" password="CC35"/>
  <autoFilter ref="C135:K334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DESKTOP-P41UQF1\Havetta</dc:creator>
  <cp:lastModifiedBy>DESKTOP-P41UQF1\Havetta</cp:lastModifiedBy>
  <dcterms:created xsi:type="dcterms:W3CDTF">2019-07-04T07:47:06Z</dcterms:created>
  <dcterms:modified xsi:type="dcterms:W3CDTF">2019-07-04T07:47:16Z</dcterms:modified>
</cp:coreProperties>
</file>