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2825"/>
  </bookViews>
  <sheets>
    <sheet name="2021 k 30.06" sheetId="1" r:id="rId1"/>
  </sheets>
  <calcPr calcId="145621"/>
</workbook>
</file>

<file path=xl/calcChain.xml><?xml version="1.0" encoding="utf-8"?>
<calcChain xmlns="http://schemas.openxmlformats.org/spreadsheetml/2006/main">
  <c r="H4" i="1" l="1"/>
  <c r="H5" i="1"/>
  <c r="H8" i="1"/>
  <c r="H9" i="1"/>
  <c r="G10" i="1"/>
  <c r="H10" i="1" s="1"/>
  <c r="H12" i="1"/>
  <c r="H14" i="1"/>
  <c r="H15" i="1"/>
  <c r="H16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6" i="1"/>
  <c r="H57" i="1"/>
  <c r="G58" i="1"/>
  <c r="H58" i="1"/>
  <c r="G59" i="1"/>
  <c r="H59" i="1" s="1"/>
  <c r="H60" i="1"/>
  <c r="H62" i="1"/>
  <c r="H63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G85" i="1"/>
  <c r="H85" i="1" s="1"/>
  <c r="H86" i="1"/>
  <c r="H87" i="1"/>
  <c r="H89" i="1"/>
  <c r="H104" i="1"/>
  <c r="F105" i="1"/>
  <c r="G105" i="1"/>
  <c r="H105" i="1"/>
  <c r="H106" i="1"/>
  <c r="H107" i="1"/>
  <c r="H110" i="1"/>
  <c r="H111" i="1"/>
  <c r="H112" i="1"/>
  <c r="F113" i="1"/>
  <c r="H113" i="1" s="1"/>
  <c r="H114" i="1"/>
  <c r="H116" i="1"/>
  <c r="F117" i="1"/>
  <c r="H117" i="1" s="1"/>
  <c r="H118" i="1"/>
  <c r="H120" i="1"/>
  <c r="F121" i="1"/>
  <c r="H121" i="1" s="1"/>
  <c r="H122" i="1"/>
  <c r="H123" i="1"/>
  <c r="H124" i="1"/>
  <c r="H125" i="1"/>
  <c r="F126" i="1"/>
  <c r="H126" i="1" s="1"/>
  <c r="G130" i="1"/>
  <c r="H131" i="1"/>
  <c r="H132" i="1"/>
  <c r="H133" i="1"/>
  <c r="H134" i="1"/>
  <c r="F135" i="1"/>
  <c r="H135" i="1"/>
  <c r="H136" i="1"/>
  <c r="H137" i="1"/>
  <c r="H138" i="1"/>
  <c r="H139" i="1"/>
  <c r="H140" i="1"/>
  <c r="F141" i="1"/>
  <c r="H141" i="1" s="1"/>
  <c r="H142" i="1"/>
  <c r="H143" i="1"/>
  <c r="H144" i="1"/>
  <c r="H145" i="1"/>
  <c r="H146" i="1"/>
  <c r="H147" i="1"/>
  <c r="H148" i="1"/>
  <c r="H149" i="1"/>
  <c r="F150" i="1"/>
  <c r="H150" i="1" s="1"/>
  <c r="H151" i="1"/>
  <c r="H152" i="1"/>
  <c r="H153" i="1"/>
  <c r="H154" i="1"/>
  <c r="H155" i="1"/>
  <c r="F156" i="1"/>
  <c r="H156" i="1"/>
  <c r="H157" i="1"/>
  <c r="H158" i="1"/>
  <c r="H159" i="1"/>
  <c r="H160" i="1"/>
  <c r="H161" i="1"/>
  <c r="F162" i="1"/>
  <c r="H162" i="1" s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G181" i="1"/>
  <c r="H182" i="1"/>
  <c r="H183" i="1"/>
  <c r="F184" i="1"/>
  <c r="H184" i="1"/>
  <c r="H185" i="1"/>
  <c r="H186" i="1"/>
  <c r="H187" i="1"/>
  <c r="H188" i="1"/>
  <c r="H189" i="1"/>
  <c r="H190" i="1"/>
  <c r="H191" i="1"/>
  <c r="F192" i="1"/>
  <c r="H192" i="1" s="1"/>
  <c r="H194" i="1"/>
  <c r="H197" i="1"/>
  <c r="H198" i="1"/>
  <c r="G199" i="1"/>
  <c r="H199" i="1" s="1"/>
  <c r="H200" i="1"/>
  <c r="H201" i="1"/>
  <c r="F202" i="1"/>
  <c r="F199" i="1" s="1"/>
  <c r="H203" i="1"/>
  <c r="H204" i="1"/>
  <c r="H205" i="1"/>
  <c r="H206" i="1"/>
  <c r="H208" i="1"/>
  <c r="F209" i="1"/>
  <c r="H209" i="1"/>
  <c r="H210" i="1"/>
  <c r="H211" i="1"/>
  <c r="H212" i="1"/>
  <c r="G214" i="1"/>
  <c r="F215" i="1"/>
  <c r="H215" i="1"/>
  <c r="H216" i="1"/>
  <c r="H217" i="1"/>
  <c r="H218" i="1"/>
  <c r="H219" i="1"/>
  <c r="H220" i="1"/>
  <c r="H222" i="1"/>
  <c r="H223" i="1"/>
  <c r="H224" i="1"/>
  <c r="H227" i="1"/>
  <c r="F228" i="1"/>
  <c r="H228" i="1" s="1"/>
  <c r="H230" i="1"/>
  <c r="H232" i="1"/>
  <c r="H233" i="1"/>
  <c r="F130" i="1" l="1"/>
  <c r="H202" i="1"/>
  <c r="F181" i="1"/>
  <c r="H181" i="1" s="1"/>
  <c r="F214" i="1"/>
  <c r="H214" i="1" s="1"/>
  <c r="F129" i="1" l="1"/>
  <c r="H129" i="1" s="1"/>
  <c r="H130" i="1"/>
</calcChain>
</file>

<file path=xl/sharedStrings.xml><?xml version="1.0" encoding="utf-8"?>
<sst xmlns="http://schemas.openxmlformats.org/spreadsheetml/2006/main" count="273" uniqueCount="191">
  <si>
    <t>Dane - miestny poplatok za komunálne odpady</t>
  </si>
  <si>
    <t xml:space="preserve">Poplatky za poistenie zodpovednosti za škodu </t>
  </si>
  <si>
    <t>Cestovné náhrady</t>
  </si>
  <si>
    <t>Revízie elektrických zariadení, hasiacich prístrojov</t>
  </si>
  <si>
    <t>Školenie, kurzy, semináre</t>
  </si>
  <si>
    <t>Služby</t>
  </si>
  <si>
    <t xml:space="preserve">Budov,objektov,častí </t>
  </si>
  <si>
    <t>Opravy prevádzkových strojov</t>
  </si>
  <si>
    <t>Interierové vybavenie</t>
  </si>
  <si>
    <t>Rutinná a štandardná údržba</t>
  </si>
  <si>
    <t xml:space="preserve">Všeobecný materiál </t>
  </si>
  <si>
    <t>Materiál</t>
  </si>
  <si>
    <t>Dopravné</t>
  </si>
  <si>
    <t>Telekomunikačné služby</t>
  </si>
  <si>
    <t>Komunikačná infraštruktúra - internet</t>
  </si>
  <si>
    <t>Poštové služby</t>
  </si>
  <si>
    <t>Vodné, stočné</t>
  </si>
  <si>
    <t>Elektrická energia, teplo</t>
  </si>
  <si>
    <t xml:space="preserve">Energie,voda a komunikácie </t>
  </si>
  <si>
    <t xml:space="preserve">04 Denné centrum </t>
  </si>
  <si>
    <t>Poistné</t>
  </si>
  <si>
    <t>Elektrická energia, plyn</t>
  </si>
  <si>
    <t>Energie,voda a komunikácie</t>
  </si>
  <si>
    <t>03 Spoločensky dom Kunov</t>
  </si>
  <si>
    <t>Poistné - budova</t>
  </si>
  <si>
    <t>Poplatky a odvody  - požičovné</t>
  </si>
  <si>
    <t>Špeciálne služby</t>
  </si>
  <si>
    <t>Revízie elekt.zariadení a hasiacich prístrojov,servis kinotechniky</t>
  </si>
  <si>
    <t>Konkurzy a súťaže - kultúrna činnosť</t>
  </si>
  <si>
    <t>Údržba objektov alebo ich častí</t>
  </si>
  <si>
    <t>Údržba prevádzkových strojov</t>
  </si>
  <si>
    <t>Ostatný materiál</t>
  </si>
  <si>
    <t>Vodné,stočné</t>
  </si>
  <si>
    <t>Energie, voda a komunikácie</t>
  </si>
  <si>
    <t>02 Amfiteáter</t>
  </si>
  <si>
    <t>DK- vrátené finančné zábezpeky</t>
  </si>
  <si>
    <t>Kapitálové výdavky: amfiteáter projekt ,DK plátno,</t>
  </si>
  <si>
    <t>Transfery jednotlivcom - nemocenské dávky a odchodné</t>
  </si>
  <si>
    <t>Pokuty a penále</t>
  </si>
  <si>
    <t>Odmeny zamestnancov mimopracovného pomeru</t>
  </si>
  <si>
    <t>Prídel do sociálneho fondu</t>
  </si>
  <si>
    <t>Poistenie budov</t>
  </si>
  <si>
    <t xml:space="preserve">Stravovanie - nákup stravovacích poukážok </t>
  </si>
  <si>
    <t>Poplatky a odvody - požičovné</t>
  </si>
  <si>
    <t>Štúdie expertízy posudky</t>
  </si>
  <si>
    <t>Náhrady - preventívne lekárske prehliadky</t>
  </si>
  <si>
    <t>Všeobecné služby, revízie elektr.zariadení a hasiacich prístrojov</t>
  </si>
  <si>
    <t>Propagácia, reklama, inzercia</t>
  </si>
  <si>
    <t xml:space="preserve">Nájomné za nájom </t>
  </si>
  <si>
    <t>Údržba budov, objektov</t>
  </si>
  <si>
    <t>Údržba výpočtovej techniky</t>
  </si>
  <si>
    <t>Opravy interiérového vybavenia</t>
  </si>
  <si>
    <t>Karty,známky,poplatky</t>
  </si>
  <si>
    <t xml:space="preserve">Prepravné </t>
  </si>
  <si>
    <t>Poistenie - povinné zmluvné a havarijné</t>
  </si>
  <si>
    <t>Servis, údržba, opravy a výdavky s tým spojené</t>
  </si>
  <si>
    <t>Palivo,mazivá,olej</t>
  </si>
  <si>
    <t xml:space="preserve">Dopravné </t>
  </si>
  <si>
    <t>Reprezentačné</t>
  </si>
  <si>
    <t>Pracovné odevy , obuv a pracovné pomôcky</t>
  </si>
  <si>
    <t>Knihy,časopisy, noviny</t>
  </si>
  <si>
    <t xml:space="preserve">Prevádzkové stroje, prístroje, zariadenia </t>
  </si>
  <si>
    <t>Telekomunikačná technika</t>
  </si>
  <si>
    <t>Výpočtová technika</t>
  </si>
  <si>
    <t>Interiérové vybavenie</t>
  </si>
  <si>
    <t>Poštové služby a kuriérske služby</t>
  </si>
  <si>
    <t>Energie, voda a komunikácia</t>
  </si>
  <si>
    <t>Cestovné náhrady - tuzemské</t>
  </si>
  <si>
    <t>Príspevok do doplnkových dôchodkových poisťovní</t>
  </si>
  <si>
    <t xml:space="preserve">Poistné a príspevok do poisťovní </t>
  </si>
  <si>
    <t>Mzdy, platy a ostatné osobné vyrovnania</t>
  </si>
  <si>
    <t>01 Dom kultúry</t>
  </si>
  <si>
    <t>S p o l u   bežný rozpočet výdavkov</t>
  </si>
  <si>
    <t>VÝDAVKY 08.2.0.</t>
  </si>
  <si>
    <t>1 -  bežný rozpočet výdavkov</t>
  </si>
  <si>
    <t>Celkové príjmy</t>
  </si>
  <si>
    <t>DK - prijaté finančné zábezpeky</t>
  </si>
  <si>
    <t>Kapitálové príjmy amfiteáter,plátno,sedadlá</t>
  </si>
  <si>
    <t>Bežný transfer z rozpočtu mesta</t>
  </si>
  <si>
    <t xml:space="preserve">Príjmy z prenajatých priestorov - krátkodobé </t>
  </si>
  <si>
    <t>04 Denné centrum</t>
  </si>
  <si>
    <t>Príjmy z predaja služieb - vstupné za kultúrne akcie</t>
  </si>
  <si>
    <t>03  Spoločenský dom Kunov</t>
  </si>
  <si>
    <t>Príspevok bežný transfer z rozpočtu mesta</t>
  </si>
  <si>
    <t>Príjmy z predaja služieb - vstupné za kultúrne akcie a kino</t>
  </si>
  <si>
    <t xml:space="preserve">Príjmy z prenajatých priestorov dlhodobé a krátkodobé </t>
  </si>
  <si>
    <t>Zostatok na účte a v pokladni</t>
  </si>
  <si>
    <t>Zo štátneho rozpočtu - kultúrne poukazy</t>
  </si>
  <si>
    <t>Granty - sponzorské</t>
  </si>
  <si>
    <t>Vratky z ročného zúčtovania zdravotného poistenia za zamestnávateľa</t>
  </si>
  <si>
    <t>Príjmy z predaja služieb  - vstupné za kultúrne akcie a kino</t>
  </si>
  <si>
    <t xml:space="preserve">01 - Dom kultúry </t>
  </si>
  <si>
    <t>S p o l  u    bežný  rozpočet príjmov</t>
  </si>
  <si>
    <t>plnenie</t>
  </si>
  <si>
    <t>k 30.06.2021</t>
  </si>
  <si>
    <t>1- bežný rozpočet príjmov</t>
  </si>
  <si>
    <t>PRÍJMY   08.2.8</t>
  </si>
  <si>
    <t>%</t>
  </si>
  <si>
    <t>Plnenie rozpočtu</t>
  </si>
  <si>
    <t>Rozpočet</t>
  </si>
  <si>
    <t xml:space="preserve">N á z o v </t>
  </si>
  <si>
    <t>Zdroj</t>
  </si>
  <si>
    <t>Ekon.kl.</t>
  </si>
  <si>
    <t>Funk.kl.</t>
  </si>
  <si>
    <t>Druh</t>
  </si>
  <si>
    <t>Rozpis príjmov a výdavkov po prevádzkach na rok 2021</t>
  </si>
  <si>
    <t>C e l k om  v ý d a v ky :</t>
  </si>
  <si>
    <t>DK - vrátenie finančnej zábezpeky</t>
  </si>
  <si>
    <t>Kapitálové výdavky Amfiteáter projekt, DK plátno,/</t>
  </si>
  <si>
    <t>Kapitálové výdavky/</t>
  </si>
  <si>
    <t>Bežné výdavky</t>
  </si>
  <si>
    <t xml:space="preserve">S P O L U </t>
  </si>
  <si>
    <t>642 015 Na nemocenské dávky</t>
  </si>
  <si>
    <t>642 013 Transfery jednotlivcom -na odchodné</t>
  </si>
  <si>
    <t xml:space="preserve">Transfery jednotlivcom </t>
  </si>
  <si>
    <t>*</t>
  </si>
  <si>
    <t>637 035 Dane - miestny poplatok za komunálne odpady</t>
  </si>
  <si>
    <t>637 027 Odmeny zamestnancov mimopracovného pomeru</t>
  </si>
  <si>
    <t xml:space="preserve"> </t>
  </si>
  <si>
    <t>637 016 Prídel do sociálneho fondu</t>
  </si>
  <si>
    <t>637 015 Poistné budov</t>
  </si>
  <si>
    <t>637 014 Stravovanie (nákup stravovacích  poukážok)</t>
  </si>
  <si>
    <t>637 012 Poplatky a odvody (požičovné, SOZA,bankové poplatky)</t>
  </si>
  <si>
    <t xml:space="preserve">637 012 Poplatky a odvody (požičovné/, </t>
  </si>
  <si>
    <t>637 011 Štúdie, expertízy, posudky</t>
  </si>
  <si>
    <t xml:space="preserve">637 007 Cestovné náhrady </t>
  </si>
  <si>
    <t>637 006 Náhrady (preventívne prehliadky)</t>
  </si>
  <si>
    <t>637 005 Špeciálne služby</t>
  </si>
  <si>
    <t>637 004 Všeobecné služby - dodávateľským spôsobom</t>
  </si>
  <si>
    <t>637 003 Propagácia, reklama a inzercia</t>
  </si>
  <si>
    <t>637 002 Konkurzy a súťaže - kultúrna činnosť</t>
  </si>
  <si>
    <t>637 001 Školenia,kurzy,semináre</t>
  </si>
  <si>
    <t xml:space="preserve">Služby </t>
  </si>
  <si>
    <t>Nájom za nájom - parkovacie miesta</t>
  </si>
  <si>
    <t xml:space="preserve">Nájom za nájom </t>
  </si>
  <si>
    <t>Bežné  a kapitálové výdavky</t>
  </si>
  <si>
    <t>635 006 Údržba budov, objektov alebo ich častí</t>
  </si>
  <si>
    <t>635 004 Údržba prevádz.strojov, prístrojov,zariadení,techniky a náradia</t>
  </si>
  <si>
    <t>635 002 Údržba výpočtovej techniky</t>
  </si>
  <si>
    <t>635 001 Opravy interiérového vybavenia</t>
  </si>
  <si>
    <t>634 005 Karty, známky, poplatky</t>
  </si>
  <si>
    <t>634 004 Prepravné a nájom dopravných prostriedkov</t>
  </si>
  <si>
    <t>634 003 Poistenie - povinné zmluvné a havarijné poistenie</t>
  </si>
  <si>
    <t>634 002 Servis,údržba, opravy a výdavky s tým spojené</t>
  </si>
  <si>
    <t>634 001 Palivo,mazivá, oleje, špeciálne kvapaliny</t>
  </si>
  <si>
    <t xml:space="preserve">633 200 Ostatný materiákl </t>
  </si>
  <si>
    <t>633 016 Reprezentačné výdavky charakteru materiálu (napr.káva,čaj,minerálka,kvety )</t>
  </si>
  <si>
    <t>633 010 Pracovné odevy, obuv a pracovné pomôcky</t>
  </si>
  <si>
    <t>633 009 Knihy,časopisy,noviny a pod.</t>
  </si>
  <si>
    <t>633 006 Všeobecný materiál</t>
  </si>
  <si>
    <t>633 004 Prevádzkové stroje, prístroje,zariadenie,technika a náradie</t>
  </si>
  <si>
    <t>633 003 Telekomunikačná technika</t>
  </si>
  <si>
    <t>633 002 Výpočtová technika</t>
  </si>
  <si>
    <t>633 001 Interiérové vybavenie</t>
  </si>
  <si>
    <t xml:space="preserve">632 005 Telekomunikačné služby </t>
  </si>
  <si>
    <t>632 004 Komunikačná infraštruktúra -  internet</t>
  </si>
  <si>
    <t>632 003 Poštové služby a kuriérske  služby</t>
  </si>
  <si>
    <t>633 002 Vodné, stočné</t>
  </si>
  <si>
    <t>632 002 Vodné, stočné</t>
  </si>
  <si>
    <t>632001  Energie-elektrická energia,plyn,teplná energia</t>
  </si>
  <si>
    <t>633 001 Energie-elektrická energia, plyn,teplná energia</t>
  </si>
  <si>
    <t>*46</t>
  </si>
  <si>
    <t>632 001 Energie-elektrická energia, plyn,teplná energia</t>
  </si>
  <si>
    <t xml:space="preserve">Energie, voda a komunikácie </t>
  </si>
  <si>
    <t xml:space="preserve">631 001 Tuzemské </t>
  </si>
  <si>
    <t xml:space="preserve">Cestovné náhrady </t>
  </si>
  <si>
    <t>08.2.0.</t>
  </si>
  <si>
    <t>1*</t>
  </si>
  <si>
    <t>*41</t>
  </si>
  <si>
    <t>Poistné a príspevok do poisťovní</t>
  </si>
  <si>
    <t>1 - bežný rozpočet výdavkov</t>
  </si>
  <si>
    <t>VÝDAVKY</t>
  </si>
  <si>
    <t>C e l k o m   p r í j m y</t>
  </si>
  <si>
    <t>Kapitálové príjmy  plátno, projekt amfiteáter</t>
  </si>
  <si>
    <t>S p o l u   p r í j m y:</t>
  </si>
  <si>
    <t>DK - prijatá finančné zábezpeky</t>
  </si>
  <si>
    <t>Zostatok na účte a pokladni</t>
  </si>
  <si>
    <t>3*</t>
  </si>
  <si>
    <t>3-Finančné operácie</t>
  </si>
  <si>
    <t>1-bežný rozpočet</t>
  </si>
  <si>
    <t>Zo štátneho rozpočtu-kultúrne  poukazy</t>
  </si>
  <si>
    <t xml:space="preserve">Granty sponzorské </t>
  </si>
  <si>
    <t>Z vratiek-ročného zúčtovan.zdravotn.poistenia za zamestnávateľa</t>
  </si>
  <si>
    <t xml:space="preserve">Príjmy z predaja služieb -vstupné za akcie a kino </t>
  </si>
  <si>
    <t xml:space="preserve">Príjmy z prenajatých priestorov  - dlhodobo a krátkodobo </t>
  </si>
  <si>
    <t>2021 v €</t>
  </si>
  <si>
    <t>1-bežný rozpočet príjmov</t>
  </si>
  <si>
    <t>PRÍJMY</t>
  </si>
  <si>
    <t xml:space="preserve">Rozpočet </t>
  </si>
  <si>
    <t>Ek.klasif.</t>
  </si>
  <si>
    <t>Rozpočet  - Mestské kultúrne stredisko   na 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</si>
</sst>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rgb="FF0070C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rgb="FF00B05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0070C0"/>
      <name val="Calibri"/>
      <family val="2"/>
      <charset val="238"/>
      <scheme val="minor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8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ck">
        <color indexed="64"/>
      </right>
      <top style="thick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indexed="64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medium">
        <color auto="1"/>
      </left>
      <right style="thick">
        <color auto="1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ck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0">
    <xf numFmtId="0" fontId="0" fillId="0" borderId="0" xfId="0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Border="1"/>
    <xf numFmtId="0" fontId="5" fillId="0" borderId="0" xfId="0" applyFont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0" fillId="0" borderId="0" xfId="0" applyBorder="1"/>
    <xf numFmtId="0" fontId="0" fillId="0" borderId="1" xfId="0" applyFill="1" applyBorder="1" applyAlignment="1">
      <alignment horizontal="right"/>
    </xf>
    <xf numFmtId="0" fontId="0" fillId="0" borderId="1" xfId="0" applyFill="1" applyBorder="1"/>
    <xf numFmtId="0" fontId="0" fillId="0" borderId="1" xfId="0" applyBorder="1"/>
    <xf numFmtId="2" fontId="0" fillId="0" borderId="2" xfId="0" applyNumberFormat="1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5" xfId="0" applyFill="1" applyBorder="1"/>
    <xf numFmtId="0" fontId="0" fillId="0" borderId="6" xfId="0" applyBorder="1"/>
    <xf numFmtId="0" fontId="0" fillId="0" borderId="6" xfId="0" applyFill="1" applyBorder="1"/>
    <xf numFmtId="0" fontId="0" fillId="0" borderId="7" xfId="0" applyBorder="1"/>
    <xf numFmtId="2" fontId="0" fillId="0" borderId="8" xfId="0" applyNumberFormat="1" applyBorder="1"/>
    <xf numFmtId="0" fontId="0" fillId="0" borderId="9" xfId="0" applyBorder="1"/>
    <xf numFmtId="0" fontId="0" fillId="0" borderId="10" xfId="0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7" fillId="0" borderId="11" xfId="0" applyFont="1" applyFill="1" applyBorder="1"/>
    <xf numFmtId="0" fontId="7" fillId="0" borderId="12" xfId="0" applyFont="1" applyFill="1" applyBorder="1"/>
    <xf numFmtId="0" fontId="7" fillId="0" borderId="10" xfId="0" applyFont="1" applyFill="1" applyBorder="1" applyAlignment="1">
      <alignment horizontal="right"/>
    </xf>
    <xf numFmtId="0" fontId="0" fillId="0" borderId="11" xfId="0" applyFill="1" applyBorder="1"/>
    <xf numFmtId="0" fontId="0" fillId="0" borderId="12" xfId="0" applyFill="1" applyBorder="1"/>
    <xf numFmtId="0" fontId="8" fillId="0" borderId="9" xfId="0" applyFont="1" applyBorder="1"/>
    <xf numFmtId="3" fontId="4" fillId="0" borderId="10" xfId="0" applyNumberFormat="1" applyFont="1" applyBorder="1" applyAlignment="1">
      <alignment horizontal="right"/>
    </xf>
    <xf numFmtId="0" fontId="4" fillId="0" borderId="11" xfId="0" applyFont="1" applyBorder="1"/>
    <xf numFmtId="0" fontId="4" fillId="0" borderId="12" xfId="0" applyFont="1" applyBorder="1"/>
    <xf numFmtId="0" fontId="4" fillId="0" borderId="12" xfId="0" applyFont="1" applyFill="1" applyBorder="1"/>
    <xf numFmtId="3" fontId="0" fillId="0" borderId="10" xfId="0" applyNumberFormat="1" applyBorder="1" applyAlignment="1">
      <alignment horizontal="right"/>
    </xf>
    <xf numFmtId="3" fontId="9" fillId="0" borderId="10" xfId="0" applyNumberFormat="1" applyFont="1" applyBorder="1" applyAlignment="1">
      <alignment horizontal="right"/>
    </xf>
    <xf numFmtId="0" fontId="10" fillId="0" borderId="11" xfId="0" applyFont="1" applyFill="1" applyBorder="1"/>
    <xf numFmtId="0" fontId="10" fillId="0" borderId="12" xfId="0" applyFont="1" applyBorder="1"/>
    <xf numFmtId="0" fontId="10" fillId="0" borderId="12" xfId="0" applyFont="1" applyFill="1" applyBorder="1"/>
    <xf numFmtId="0" fontId="4" fillId="0" borderId="11" xfId="0" applyFont="1" applyFill="1" applyBorder="1"/>
    <xf numFmtId="0" fontId="0" fillId="0" borderId="10" xfId="0" applyFill="1" applyBorder="1" applyAlignment="1">
      <alignment horizontal="right"/>
    </xf>
    <xf numFmtId="0" fontId="4" fillId="0" borderId="10" xfId="0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0" fontId="7" fillId="0" borderId="11" xfId="0" applyFont="1" applyBorder="1"/>
    <xf numFmtId="2" fontId="0" fillId="0" borderId="14" xfId="0" applyNumberFormat="1" applyBorder="1"/>
    <xf numFmtId="0" fontId="8" fillId="0" borderId="15" xfId="0" applyFont="1" applyBorder="1"/>
    <xf numFmtId="3" fontId="4" fillId="0" borderId="16" xfId="0" applyNumberFormat="1" applyFont="1" applyBorder="1" applyAlignment="1">
      <alignment horizontal="right"/>
    </xf>
    <xf numFmtId="0" fontId="11" fillId="0" borderId="17" xfId="0" applyFont="1" applyBorder="1"/>
    <xf numFmtId="0" fontId="0" fillId="0" borderId="18" xfId="0" applyBorder="1"/>
    <xf numFmtId="0" fontId="4" fillId="0" borderId="18" xfId="0" applyFont="1" applyFill="1" applyBorder="1"/>
    <xf numFmtId="0" fontId="0" fillId="0" borderId="19" xfId="0" applyBorder="1"/>
    <xf numFmtId="3" fontId="0" fillId="0" borderId="0" xfId="0" applyNumberFormat="1"/>
    <xf numFmtId="2" fontId="0" fillId="0" borderId="20" xfId="0" applyNumberFormat="1" applyBorder="1"/>
    <xf numFmtId="0" fontId="12" fillId="0" borderId="21" xfId="0" applyFont="1" applyBorder="1"/>
    <xf numFmtId="3" fontId="6" fillId="0" borderId="22" xfId="0" applyNumberFormat="1" applyFont="1" applyBorder="1" applyAlignment="1">
      <alignment horizontal="right"/>
    </xf>
    <xf numFmtId="0" fontId="6" fillId="0" borderId="23" xfId="0" applyFont="1" applyBorder="1"/>
    <xf numFmtId="0" fontId="0" fillId="0" borderId="24" xfId="0" applyBorder="1"/>
    <xf numFmtId="0" fontId="0" fillId="0" borderId="25" xfId="0" applyBorder="1"/>
    <xf numFmtId="2" fontId="0" fillId="0" borderId="26" xfId="0" applyNumberFormat="1" applyBorder="1"/>
    <xf numFmtId="0" fontId="0" fillId="0" borderId="27" xfId="0" applyBorder="1"/>
    <xf numFmtId="0" fontId="0" fillId="0" borderId="28" xfId="0" applyFill="1" applyBorder="1" applyAlignment="1">
      <alignment horizontal="right"/>
    </xf>
    <xf numFmtId="0" fontId="0" fillId="0" borderId="29" xfId="0" applyFill="1" applyBorder="1"/>
    <xf numFmtId="0" fontId="0" fillId="0" borderId="30" xfId="0" applyBorder="1"/>
    <xf numFmtId="0" fontId="0" fillId="0" borderId="30" xfId="0" applyFill="1" applyBorder="1"/>
    <xf numFmtId="0" fontId="0" fillId="0" borderId="31" xfId="0" applyBorder="1"/>
    <xf numFmtId="0" fontId="13" fillId="0" borderId="12" xfId="0" applyFont="1" applyBorder="1"/>
    <xf numFmtId="0" fontId="13" fillId="0" borderId="13" xfId="0" applyFont="1" applyBorder="1"/>
    <xf numFmtId="3" fontId="9" fillId="2" borderId="10" xfId="0" applyNumberFormat="1" applyFont="1" applyFill="1" applyBorder="1" applyAlignment="1">
      <alignment horizontal="right"/>
    </xf>
    <xf numFmtId="0" fontId="13" fillId="0" borderId="11" xfId="0" applyFont="1" applyFill="1" applyBorder="1"/>
    <xf numFmtId="0" fontId="9" fillId="0" borderId="12" xfId="0" applyFont="1" applyBorder="1"/>
    <xf numFmtId="0" fontId="13" fillId="0" borderId="12" xfId="0" applyFont="1" applyFill="1" applyBorder="1"/>
    <xf numFmtId="3" fontId="9" fillId="0" borderId="10" xfId="0" applyNumberFormat="1" applyFont="1" applyFill="1" applyBorder="1" applyAlignment="1">
      <alignment horizontal="right"/>
    </xf>
    <xf numFmtId="0" fontId="9" fillId="0" borderId="11" xfId="0" applyFont="1" applyFill="1" applyBorder="1"/>
    <xf numFmtId="0" fontId="9" fillId="0" borderId="12" xfId="0" applyFont="1" applyFill="1" applyBorder="1"/>
    <xf numFmtId="3" fontId="4" fillId="0" borderId="32" xfId="0" applyNumberFormat="1" applyFont="1" applyFill="1" applyBorder="1" applyAlignment="1">
      <alignment horizontal="right"/>
    </xf>
    <xf numFmtId="0" fontId="4" fillId="0" borderId="17" xfId="0" applyFont="1" applyFill="1" applyBorder="1"/>
    <xf numFmtId="0" fontId="4" fillId="0" borderId="18" xfId="0" applyFont="1" applyBorder="1"/>
    <xf numFmtId="0" fontId="13" fillId="0" borderId="18" xfId="0" applyFont="1" applyBorder="1"/>
    <xf numFmtId="0" fontId="13" fillId="0" borderId="19" xfId="0" applyFont="1" applyBorder="1"/>
    <xf numFmtId="2" fontId="0" fillId="0" borderId="33" xfId="0" applyNumberFormat="1" applyBorder="1"/>
    <xf numFmtId="0" fontId="0" fillId="0" borderId="34" xfId="0" applyBorder="1"/>
    <xf numFmtId="0" fontId="0" fillId="0" borderId="4" xfId="0" applyFill="1" applyBorder="1" applyAlignment="1">
      <alignment horizontal="right"/>
    </xf>
    <xf numFmtId="0" fontId="0" fillId="0" borderId="35" xfId="0" applyFill="1" applyBorder="1"/>
    <xf numFmtId="0" fontId="0" fillId="0" borderId="36" xfId="0" applyFill="1" applyBorder="1"/>
    <xf numFmtId="3" fontId="0" fillId="0" borderId="10" xfId="0" applyNumberFormat="1" applyFill="1" applyBorder="1" applyAlignment="1">
      <alignment horizontal="right"/>
    </xf>
    <xf numFmtId="3" fontId="4" fillId="0" borderId="37" xfId="0" applyNumberFormat="1" applyFont="1" applyBorder="1" applyAlignment="1">
      <alignment horizontal="right"/>
    </xf>
    <xf numFmtId="0" fontId="4" fillId="0" borderId="38" xfId="0" applyFont="1" applyFill="1" applyBorder="1"/>
    <xf numFmtId="0" fontId="4" fillId="0" borderId="39" xfId="0" applyFont="1" applyBorder="1"/>
    <xf numFmtId="0" fontId="4" fillId="0" borderId="39" xfId="0" applyFont="1" applyFill="1" applyBorder="1"/>
    <xf numFmtId="0" fontId="0" fillId="0" borderId="39" xfId="0" applyBorder="1"/>
    <xf numFmtId="0" fontId="0" fillId="0" borderId="40" xfId="0" applyBorder="1"/>
    <xf numFmtId="0" fontId="4" fillId="0" borderId="16" xfId="0" applyFont="1" applyBorder="1" applyAlignment="1">
      <alignment horizontal="right"/>
    </xf>
    <xf numFmtId="0" fontId="4" fillId="0" borderId="41" xfId="0" applyFont="1" applyFill="1" applyBorder="1"/>
    <xf numFmtId="0" fontId="6" fillId="0" borderId="42" xfId="0" applyFont="1" applyFill="1" applyBorder="1"/>
    <xf numFmtId="0" fontId="14" fillId="0" borderId="24" xfId="0" applyFont="1" applyBorder="1"/>
    <xf numFmtId="0" fontId="14" fillId="0" borderId="25" xfId="0" applyFont="1" applyBorder="1"/>
    <xf numFmtId="0" fontId="0" fillId="0" borderId="43" xfId="0" applyBorder="1" applyAlignment="1">
      <alignment horizontal="right"/>
    </xf>
    <xf numFmtId="0" fontId="0" fillId="0" borderId="44" xfId="0" applyFill="1" applyBorder="1"/>
    <xf numFmtId="0" fontId="0" fillId="0" borderId="45" xfId="0" applyBorder="1"/>
    <xf numFmtId="0" fontId="0" fillId="0" borderId="45" xfId="0" applyFill="1" applyBorder="1"/>
    <xf numFmtId="0" fontId="0" fillId="0" borderId="46" xfId="0" applyBorder="1"/>
    <xf numFmtId="3" fontId="7" fillId="0" borderId="10" xfId="0" applyNumberFormat="1" applyFont="1" applyFill="1" applyBorder="1" applyAlignment="1">
      <alignment horizontal="right"/>
    </xf>
    <xf numFmtId="0" fontId="0" fillId="0" borderId="36" xfId="0" applyBorder="1"/>
    <xf numFmtId="0" fontId="4" fillId="0" borderId="36" xfId="0" applyFont="1" applyFill="1" applyBorder="1"/>
    <xf numFmtId="3" fontId="9" fillId="0" borderId="36" xfId="0" applyNumberFormat="1" applyFont="1" applyFill="1" applyBorder="1"/>
    <xf numFmtId="3" fontId="13" fillId="0" borderId="12" xfId="0" applyNumberFormat="1" applyFont="1" applyBorder="1"/>
    <xf numFmtId="3" fontId="13" fillId="0" borderId="12" xfId="0" applyNumberFormat="1" applyFont="1" applyFill="1" applyBorder="1"/>
    <xf numFmtId="3" fontId="4" fillId="0" borderId="36" xfId="0" applyNumberFormat="1" applyFont="1" applyFill="1" applyBorder="1"/>
    <xf numFmtId="3" fontId="5" fillId="0" borderId="12" xfId="0" applyNumberFormat="1" applyFont="1" applyBorder="1"/>
    <xf numFmtId="3" fontId="4" fillId="0" borderId="12" xfId="0" applyNumberFormat="1" applyFont="1" applyFill="1" applyBorder="1"/>
    <xf numFmtId="3" fontId="0" fillId="0" borderId="12" xfId="0" applyNumberFormat="1" applyFill="1" applyBorder="1"/>
    <xf numFmtId="0" fontId="4" fillId="0" borderId="36" xfId="0" applyFont="1" applyBorder="1"/>
    <xf numFmtId="0" fontId="5" fillId="0" borderId="12" xfId="0" applyFont="1" applyBorder="1"/>
    <xf numFmtId="3" fontId="5" fillId="0" borderId="16" xfId="0" applyNumberFormat="1" applyFont="1" applyFill="1" applyBorder="1" applyAlignment="1">
      <alignment horizontal="right"/>
    </xf>
    <xf numFmtId="0" fontId="4" fillId="0" borderId="41" xfId="0" applyFont="1" applyBorder="1"/>
    <xf numFmtId="0" fontId="5" fillId="0" borderId="18" xfId="0" applyFont="1" applyBorder="1"/>
    <xf numFmtId="3" fontId="6" fillId="0" borderId="22" xfId="0" applyNumberFormat="1" applyFont="1" applyFill="1" applyBorder="1" applyAlignment="1">
      <alignment horizontal="right"/>
    </xf>
    <xf numFmtId="0" fontId="6" fillId="0" borderId="42" xfId="0" applyFont="1" applyBorder="1"/>
    <xf numFmtId="0" fontId="0" fillId="0" borderId="47" xfId="0" applyBorder="1"/>
    <xf numFmtId="0" fontId="0" fillId="0" borderId="21" xfId="0" applyBorder="1"/>
    <xf numFmtId="3" fontId="3" fillId="0" borderId="28" xfId="0" applyNumberFormat="1" applyFont="1" applyFill="1" applyBorder="1" applyAlignment="1">
      <alignment horizontal="right"/>
    </xf>
    <xf numFmtId="0" fontId="15" fillId="0" borderId="23" xfId="0" applyFont="1" applyBorder="1"/>
    <xf numFmtId="0" fontId="3" fillId="0" borderId="0" xfId="0" applyFont="1" applyBorder="1"/>
    <xf numFmtId="0" fontId="3" fillId="0" borderId="24" xfId="0" applyFont="1" applyBorder="1"/>
    <xf numFmtId="3" fontId="15" fillId="0" borderId="48" xfId="0" applyNumberFormat="1" applyFont="1" applyFill="1" applyBorder="1" applyAlignment="1">
      <alignment horizontal="right"/>
    </xf>
    <xf numFmtId="0" fontId="15" fillId="0" borderId="49" xfId="0" applyFont="1" applyBorder="1"/>
    <xf numFmtId="0" fontId="15" fillId="0" borderId="50" xfId="0" applyFont="1" applyBorder="1"/>
    <xf numFmtId="0" fontId="0" fillId="0" borderId="49" xfId="0" applyBorder="1"/>
    <xf numFmtId="0" fontId="0" fillId="0" borderId="51" xfId="0" applyBorder="1"/>
    <xf numFmtId="0" fontId="4" fillId="0" borderId="38" xfId="0" applyFont="1" applyBorder="1"/>
    <xf numFmtId="0" fontId="7" fillId="0" borderId="36" xfId="0" applyFont="1" applyFill="1" applyBorder="1"/>
    <xf numFmtId="0" fontId="7" fillId="0" borderId="12" xfId="0" applyFont="1" applyBorder="1"/>
    <xf numFmtId="0" fontId="16" fillId="0" borderId="12" xfId="0" applyFont="1" applyBorder="1"/>
    <xf numFmtId="0" fontId="16" fillId="0" borderId="9" xfId="0" applyFont="1" applyBorder="1"/>
    <xf numFmtId="3" fontId="4" fillId="0" borderId="10" xfId="0" applyNumberFormat="1" applyFont="1" applyFill="1" applyBorder="1" applyAlignment="1">
      <alignment horizontal="right"/>
    </xf>
    <xf numFmtId="0" fontId="16" fillId="0" borderId="15" xfId="0" applyFont="1" applyBorder="1"/>
    <xf numFmtId="3" fontId="4" fillId="0" borderId="16" xfId="0" applyNumberFormat="1" applyFont="1" applyFill="1" applyBorder="1" applyAlignment="1">
      <alignment horizontal="right"/>
    </xf>
    <xf numFmtId="0" fontId="4" fillId="0" borderId="52" xfId="0" applyFont="1" applyFill="1" applyBorder="1"/>
    <xf numFmtId="0" fontId="9" fillId="0" borderId="53" xfId="0" applyFont="1" applyBorder="1"/>
    <xf numFmtId="0" fontId="4" fillId="0" borderId="53" xfId="0" applyFont="1" applyFill="1" applyBorder="1"/>
    <xf numFmtId="0" fontId="0" fillId="0" borderId="53" xfId="0" applyBorder="1"/>
    <xf numFmtId="0" fontId="0" fillId="0" borderId="54" xfId="0" applyBorder="1"/>
    <xf numFmtId="0" fontId="0" fillId="0" borderId="17" xfId="0" applyFill="1" applyBorder="1"/>
    <xf numFmtId="0" fontId="0" fillId="0" borderId="18" xfId="0" applyFill="1" applyBorder="1"/>
    <xf numFmtId="4" fontId="0" fillId="0" borderId="0" xfId="0" applyNumberFormat="1"/>
    <xf numFmtId="3" fontId="4" fillId="0" borderId="32" xfId="0" applyNumberFormat="1" applyFont="1" applyBorder="1" applyAlignment="1">
      <alignment horizontal="right"/>
    </xf>
    <xf numFmtId="3" fontId="6" fillId="0" borderId="55" xfId="0" applyNumberFormat="1" applyFont="1" applyBorder="1" applyAlignment="1">
      <alignment horizontal="right"/>
    </xf>
    <xf numFmtId="0" fontId="17" fillId="0" borderId="24" xfId="0" applyFont="1" applyBorder="1"/>
    <xf numFmtId="0" fontId="11" fillId="0" borderId="25" xfId="0" applyFont="1" applyBorder="1"/>
    <xf numFmtId="3" fontId="18" fillId="0" borderId="56" xfId="0" applyNumberFormat="1" applyFont="1" applyBorder="1" applyAlignment="1">
      <alignment horizontal="right"/>
    </xf>
    <xf numFmtId="0" fontId="18" fillId="0" borderId="57" xfId="0" applyFont="1" applyBorder="1"/>
    <xf numFmtId="0" fontId="17" fillId="0" borderId="58" xfId="0" applyFont="1" applyBorder="1"/>
    <xf numFmtId="0" fontId="0" fillId="0" borderId="59" xfId="0" applyBorder="1" applyAlignment="1"/>
    <xf numFmtId="0" fontId="0" fillId="0" borderId="57" xfId="0" applyBorder="1" applyAlignment="1"/>
    <xf numFmtId="0" fontId="15" fillId="0" borderId="60" xfId="0" applyFont="1" applyBorder="1" applyAlignment="1"/>
    <xf numFmtId="2" fontId="0" fillId="0" borderId="61" xfId="0" applyNumberFormat="1" applyBorder="1"/>
    <xf numFmtId="0" fontId="0" fillId="0" borderId="62" xfId="0" applyBorder="1"/>
    <xf numFmtId="0" fontId="19" fillId="0" borderId="63" xfId="0" applyFont="1" applyBorder="1" applyAlignment="1">
      <alignment horizontal="right"/>
    </xf>
    <xf numFmtId="0" fontId="18" fillId="0" borderId="1" xfId="0" applyFont="1" applyBorder="1"/>
    <xf numFmtId="0" fontId="0" fillId="0" borderId="64" xfId="0" applyBorder="1"/>
    <xf numFmtId="0" fontId="0" fillId="0" borderId="65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3" fontId="0" fillId="0" borderId="12" xfId="0" applyNumberFormat="1" applyBorder="1" applyAlignment="1">
      <alignment horizontal="right"/>
    </xf>
    <xf numFmtId="0" fontId="0" fillId="0" borderId="66" xfId="0" applyFill="1" applyBorder="1"/>
    <xf numFmtId="3" fontId="0" fillId="0" borderId="53" xfId="0" applyNumberFormat="1" applyFill="1" applyBorder="1" applyAlignment="1">
      <alignment horizontal="right"/>
    </xf>
    <xf numFmtId="0" fontId="0" fillId="0" borderId="53" xfId="0" applyFill="1" applyBorder="1"/>
    <xf numFmtId="0" fontId="15" fillId="0" borderId="21" xfId="0" applyFont="1" applyFill="1" applyBorder="1"/>
    <xf numFmtId="3" fontId="15" fillId="0" borderId="55" xfId="0" applyNumberFormat="1" applyFont="1" applyFill="1" applyBorder="1" applyAlignment="1">
      <alignment horizontal="right"/>
    </xf>
    <xf numFmtId="0" fontId="15" fillId="0" borderId="23" xfId="0" applyFont="1" applyFill="1" applyBorder="1"/>
    <xf numFmtId="0" fontId="15" fillId="0" borderId="24" xfId="0" applyFont="1" applyFill="1" applyBorder="1"/>
    <xf numFmtId="0" fontId="15" fillId="0" borderId="24" xfId="0" applyFont="1" applyBorder="1"/>
    <xf numFmtId="0" fontId="0" fillId="0" borderId="27" xfId="0" applyFill="1" applyBorder="1"/>
    <xf numFmtId="3" fontId="0" fillId="0" borderId="43" xfId="0" applyNumberFormat="1" applyFill="1" applyBorder="1" applyAlignment="1">
      <alignment horizontal="right"/>
    </xf>
    <xf numFmtId="0" fontId="0" fillId="0" borderId="15" xfId="0" applyFill="1" applyBorder="1"/>
    <xf numFmtId="3" fontId="0" fillId="0" borderId="32" xfId="0" applyNumberFormat="1" applyFill="1" applyBorder="1" applyAlignment="1">
      <alignment horizontal="right"/>
    </xf>
    <xf numFmtId="0" fontId="0" fillId="0" borderId="41" xfId="0" applyFill="1" applyBorder="1"/>
    <xf numFmtId="2" fontId="0" fillId="0" borderId="67" xfId="0" applyNumberFormat="1" applyBorder="1"/>
    <xf numFmtId="0" fontId="1" fillId="0" borderId="68" xfId="0" applyFont="1" applyFill="1" applyBorder="1"/>
    <xf numFmtId="3" fontId="20" fillId="0" borderId="69" xfId="0" applyNumberFormat="1" applyFont="1" applyBorder="1" applyAlignment="1">
      <alignment horizontal="right"/>
    </xf>
    <xf numFmtId="0" fontId="20" fillId="0" borderId="70" xfId="0" applyFont="1" applyBorder="1"/>
    <xf numFmtId="0" fontId="0" fillId="0" borderId="71" xfId="0" applyBorder="1"/>
    <xf numFmtId="0" fontId="0" fillId="0" borderId="72" xfId="0" applyBorder="1"/>
    <xf numFmtId="3" fontId="0" fillId="0" borderId="37" xfId="0" applyNumberFormat="1" applyFill="1" applyBorder="1" applyAlignment="1">
      <alignment horizontal="right"/>
    </xf>
    <xf numFmtId="0" fontId="0" fillId="0" borderId="44" xfId="0" applyBorder="1"/>
    <xf numFmtId="0" fontId="0" fillId="0" borderId="9" xfId="0" applyFill="1" applyBorder="1"/>
    <xf numFmtId="3" fontId="0" fillId="0" borderId="73" xfId="0" applyNumberFormat="1" applyFill="1" applyBorder="1" applyAlignment="1">
      <alignment horizontal="right"/>
    </xf>
    <xf numFmtId="0" fontId="0" fillId="0" borderId="74" xfId="0" applyBorder="1"/>
    <xf numFmtId="0" fontId="0" fillId="0" borderId="75" xfId="0" applyFill="1" applyBorder="1"/>
    <xf numFmtId="0" fontId="0" fillId="0" borderId="75" xfId="0" applyBorder="1"/>
    <xf numFmtId="0" fontId="0" fillId="0" borderId="76" xfId="0" applyBorder="1"/>
    <xf numFmtId="0" fontId="1" fillId="0" borderId="77" xfId="0" applyFont="1" applyFill="1" applyBorder="1"/>
    <xf numFmtId="3" fontId="21" fillId="0" borderId="78" xfId="0" applyNumberFormat="1" applyFont="1" applyFill="1" applyBorder="1" applyAlignment="1">
      <alignment horizontal="right"/>
    </xf>
    <xf numFmtId="0" fontId="22" fillId="0" borderId="0" xfId="0" applyFont="1" applyBorder="1"/>
    <xf numFmtId="3" fontId="0" fillId="0" borderId="79" xfId="0" applyNumberFormat="1" applyFill="1" applyBorder="1" applyAlignment="1">
      <alignment horizontal="right"/>
    </xf>
    <xf numFmtId="0" fontId="22" fillId="0" borderId="9" xfId="0" applyFont="1" applyBorder="1"/>
    <xf numFmtId="3" fontId="0" fillId="0" borderId="80" xfId="0" applyNumberFormat="1" applyFill="1" applyBorder="1" applyAlignment="1">
      <alignment horizontal="right"/>
    </xf>
    <xf numFmtId="0" fontId="0" fillId="0" borderId="81" xfId="0" applyFill="1" applyBorder="1"/>
    <xf numFmtId="0" fontId="0" fillId="0" borderId="82" xfId="0" applyBorder="1"/>
    <xf numFmtId="0" fontId="0" fillId="0" borderId="83" xfId="0" applyBorder="1"/>
    <xf numFmtId="0" fontId="1" fillId="0" borderId="77" xfId="0" applyFont="1" applyBorder="1"/>
    <xf numFmtId="0" fontId="16" fillId="0" borderId="71" xfId="0" applyFont="1" applyBorder="1"/>
    <xf numFmtId="0" fontId="16" fillId="0" borderId="72" xfId="0" applyFont="1" applyBorder="1"/>
    <xf numFmtId="3" fontId="0" fillId="0" borderId="9" xfId="0" applyNumberFormat="1" applyBorder="1"/>
    <xf numFmtId="3" fontId="0" fillId="0" borderId="73" xfId="0" applyNumberFormat="1" applyBorder="1" applyAlignment="1">
      <alignment horizontal="right"/>
    </xf>
    <xf numFmtId="2" fontId="0" fillId="0" borderId="84" xfId="0" applyNumberFormat="1" applyBorder="1"/>
    <xf numFmtId="4" fontId="16" fillId="0" borderId="85" xfId="0" applyNumberFormat="1" applyFont="1" applyBorder="1"/>
    <xf numFmtId="3" fontId="20" fillId="0" borderId="86" xfId="0" applyNumberFormat="1" applyFont="1" applyBorder="1" applyAlignment="1">
      <alignment horizontal="right"/>
    </xf>
    <xf numFmtId="0" fontId="20" fillId="0" borderId="87" xfId="0" applyFont="1" applyBorder="1"/>
    <xf numFmtId="0" fontId="16" fillId="0" borderId="88" xfId="0" applyFont="1" applyBorder="1"/>
    <xf numFmtId="0" fontId="23" fillId="0" borderId="89" xfId="0" applyFont="1" applyBorder="1"/>
    <xf numFmtId="0" fontId="0" fillId="0" borderId="26" xfId="0" applyBorder="1"/>
    <xf numFmtId="4" fontId="0" fillId="0" borderId="27" xfId="0" applyNumberFormat="1" applyBorder="1"/>
    <xf numFmtId="3" fontId="18" fillId="0" borderId="78" xfId="0" applyNumberFormat="1" applyFont="1" applyBorder="1" applyAlignment="1">
      <alignment horizontal="right"/>
    </xf>
    <xf numFmtId="0" fontId="18" fillId="0" borderId="0" xfId="0" applyFont="1" applyBorder="1"/>
    <xf numFmtId="0" fontId="18" fillId="0" borderId="30" xfId="0" applyFont="1" applyBorder="1"/>
    <xf numFmtId="0" fontId="18" fillId="0" borderId="31" xfId="0" applyFont="1" applyBorder="1"/>
    <xf numFmtId="0" fontId="3" fillId="0" borderId="67" xfId="0" applyFont="1" applyBorder="1" applyAlignment="1">
      <alignment horizontal="center"/>
    </xf>
    <xf numFmtId="0" fontId="3" fillId="0" borderId="67" xfId="0" applyFont="1" applyBorder="1"/>
    <xf numFmtId="0" fontId="18" fillId="0" borderId="90" xfId="0" applyFont="1" applyBorder="1" applyAlignment="1">
      <alignment horizontal="center"/>
    </xf>
    <xf numFmtId="0" fontId="18" fillId="0" borderId="49" xfId="0" applyFont="1" applyBorder="1"/>
    <xf numFmtId="0" fontId="18" fillId="0" borderId="50" xfId="0" applyFont="1" applyBorder="1"/>
    <xf numFmtId="0" fontId="0" fillId="0" borderId="91" xfId="0" applyBorder="1" applyAlignment="1"/>
    <xf numFmtId="0" fontId="0" fillId="0" borderId="49" xfId="0" applyBorder="1" applyAlignment="1"/>
    <xf numFmtId="0" fontId="18" fillId="0" borderId="92" xfId="0" applyFont="1" applyBorder="1" applyAlignment="1"/>
    <xf numFmtId="0" fontId="15" fillId="0" borderId="63" xfId="0" applyFont="1" applyBorder="1" applyAlignment="1">
      <alignment horizontal="center"/>
    </xf>
    <xf numFmtId="0" fontId="15" fillId="0" borderId="1" xfId="0" applyFont="1" applyBorder="1"/>
    <xf numFmtId="0" fontId="15" fillId="0" borderId="64" xfId="0" applyFont="1" applyBorder="1"/>
    <xf numFmtId="0" fontId="15" fillId="0" borderId="65" xfId="0" applyFont="1" applyBorder="1"/>
    <xf numFmtId="0" fontId="18" fillId="0" borderId="0" xfId="0" applyFont="1" applyAlignment="1">
      <alignment horizontal="right"/>
    </xf>
    <xf numFmtId="0" fontId="18" fillId="0" borderId="0" xfId="0" applyFont="1"/>
    <xf numFmtId="0" fontId="0" fillId="0" borderId="0" xfId="0" applyAlignment="1">
      <alignment horizontal="right"/>
    </xf>
    <xf numFmtId="2" fontId="0" fillId="0" borderId="9" xfId="0" applyNumberFormat="1" applyBorder="1"/>
    <xf numFmtId="0" fontId="0" fillId="0" borderId="2" xfId="0" applyBorder="1"/>
    <xf numFmtId="0" fontId="24" fillId="0" borderId="33" xfId="0" applyFont="1" applyBorder="1" applyAlignment="1">
      <alignment horizontal="right"/>
    </xf>
    <xf numFmtId="0" fontId="24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25" fillId="0" borderId="8" xfId="0" applyFont="1" applyBorder="1" applyAlignment="1">
      <alignment horizontal="right"/>
    </xf>
    <xf numFmtId="0" fontId="25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6" fillId="0" borderId="8" xfId="0" applyFont="1" applyBorder="1" applyAlignment="1">
      <alignment horizontal="right"/>
    </xf>
    <xf numFmtId="0" fontId="26" fillId="0" borderId="11" xfId="0" applyFont="1" applyBorder="1" applyAlignment="1">
      <alignment horizontal="left"/>
    </xf>
    <xf numFmtId="0" fontId="26" fillId="0" borderId="12" xfId="0" applyFont="1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11" xfId="0" applyBorder="1" applyAlignment="1">
      <alignment horizontal="left"/>
    </xf>
    <xf numFmtId="0" fontId="27" fillId="0" borderId="14" xfId="0" applyFont="1" applyBorder="1" applyAlignment="1">
      <alignment horizontal="right"/>
    </xf>
    <xf numFmtId="0" fontId="27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8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2" fontId="0" fillId="0" borderId="15" xfId="0" applyNumberFormat="1" applyBorder="1"/>
    <xf numFmtId="0" fontId="0" fillId="0" borderId="14" xfId="0" applyBorder="1"/>
    <xf numFmtId="0" fontId="0" fillId="0" borderId="93" xfId="0" applyBorder="1" applyAlignment="1">
      <alignment horizontal="right"/>
    </xf>
    <xf numFmtId="0" fontId="3" fillId="0" borderId="94" xfId="0" applyFont="1" applyBorder="1" applyAlignment="1">
      <alignment horizontal="center"/>
    </xf>
    <xf numFmtId="0" fontId="0" fillId="0" borderId="95" xfId="0" applyFont="1" applyBorder="1" applyAlignment="1">
      <alignment horizontal="center"/>
    </xf>
    <xf numFmtId="0" fontId="0" fillId="0" borderId="95" xfId="0" applyBorder="1" applyAlignment="1">
      <alignment horizontal="center"/>
    </xf>
    <xf numFmtId="0" fontId="0" fillId="0" borderId="96" xfId="0" applyBorder="1" applyAlignment="1">
      <alignment horizontal="center"/>
    </xf>
    <xf numFmtId="2" fontId="0" fillId="0" borderId="97" xfId="0" applyNumberFormat="1" applyBorder="1"/>
    <xf numFmtId="0" fontId="0" fillId="0" borderId="98" xfId="0" applyBorder="1"/>
    <xf numFmtId="0" fontId="2" fillId="0" borderId="98" xfId="0" applyFont="1" applyBorder="1" applyAlignment="1">
      <alignment horizontal="right"/>
    </xf>
    <xf numFmtId="0" fontId="0" fillId="0" borderId="99" xfId="0" applyBorder="1" applyAlignment="1">
      <alignment horizontal="left"/>
    </xf>
    <xf numFmtId="0" fontId="2" fillId="0" borderId="100" xfId="0" applyFont="1" applyBorder="1" applyAlignment="1">
      <alignment horizontal="center"/>
    </xf>
    <xf numFmtId="0" fontId="0" fillId="0" borderId="100" xfId="0" applyBorder="1" applyAlignment="1">
      <alignment horizontal="center"/>
    </xf>
    <xf numFmtId="0" fontId="0" fillId="0" borderId="101" xfId="0" applyBorder="1" applyAlignment="1">
      <alignment horizontal="center"/>
    </xf>
    <xf numFmtId="0" fontId="2" fillId="0" borderId="26" xfId="0" applyFont="1" applyBorder="1" applyAlignment="1">
      <alignment horizontal="right"/>
    </xf>
    <xf numFmtId="0" fontId="0" fillId="0" borderId="102" xfId="0" applyBorder="1" applyAlignment="1">
      <alignment horizontal="left"/>
    </xf>
    <xf numFmtId="0" fontId="2" fillId="0" borderId="39" xfId="0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28" fillId="0" borderId="26" xfId="0" applyFont="1" applyBorder="1" applyAlignment="1">
      <alignment horizontal="right"/>
    </xf>
    <xf numFmtId="0" fontId="28" fillId="0" borderId="102" xfId="0" applyFont="1" applyBorder="1" applyAlignment="1">
      <alignment horizontal="left"/>
    </xf>
    <xf numFmtId="0" fontId="3" fillId="0" borderId="39" xfId="0" applyFont="1" applyBorder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6" fillId="0" borderId="1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3" fillId="0" borderId="8" xfId="0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28" fillId="0" borderId="8" xfId="0" applyFont="1" applyBorder="1" applyAlignment="1">
      <alignment horizontal="right"/>
    </xf>
    <xf numFmtId="0" fontId="28" fillId="0" borderId="11" xfId="0" applyFont="1" applyBorder="1" applyAlignment="1">
      <alignment horizontal="left"/>
    </xf>
    <xf numFmtId="0" fontId="28" fillId="0" borderId="12" xfId="0" applyFont="1" applyBorder="1" applyAlignment="1">
      <alignment horizontal="center"/>
    </xf>
    <xf numFmtId="0" fontId="3" fillId="0" borderId="103" xfId="0" applyFont="1" applyBorder="1" applyAlignment="1">
      <alignment horizontal="right"/>
    </xf>
    <xf numFmtId="0" fontId="3" fillId="0" borderId="104" xfId="0" applyFont="1" applyBorder="1" applyAlignment="1">
      <alignment horizontal="left"/>
    </xf>
    <xf numFmtId="0" fontId="3" fillId="0" borderId="75" xfId="0" applyFont="1" applyBorder="1" applyAlignment="1">
      <alignment horizontal="center"/>
    </xf>
    <xf numFmtId="0" fontId="0" fillId="0" borderId="76" xfId="0" applyBorder="1" applyAlignment="1">
      <alignment horizontal="center"/>
    </xf>
    <xf numFmtId="2" fontId="0" fillId="0" borderId="105" xfId="0" applyNumberFormat="1" applyBorder="1"/>
    <xf numFmtId="0" fontId="0" fillId="0" borderId="84" xfId="0" applyBorder="1"/>
    <xf numFmtId="0" fontId="15" fillId="0" borderId="84" xfId="0" applyFont="1" applyBorder="1" applyAlignment="1">
      <alignment horizontal="right"/>
    </xf>
    <xf numFmtId="0" fontId="15" fillId="0" borderId="106" xfId="0" applyFont="1" applyBorder="1" applyAlignment="1">
      <alignment horizontal="left"/>
    </xf>
    <xf numFmtId="0" fontId="15" fillId="0" borderId="88" xfId="0" applyFont="1" applyBorder="1" applyAlignment="1">
      <alignment horizontal="center"/>
    </xf>
    <xf numFmtId="0" fontId="15" fillId="0" borderId="89" xfId="0" applyFont="1" applyBorder="1" applyAlignment="1">
      <alignment horizontal="center"/>
    </xf>
    <xf numFmtId="2" fontId="0" fillId="0" borderId="27" xfId="0" applyNumberFormat="1" applyBorder="1"/>
    <xf numFmtId="0" fontId="0" fillId="0" borderId="33" xfId="0" applyBorder="1" applyAlignment="1">
      <alignment horizontal="right"/>
    </xf>
    <xf numFmtId="0" fontId="0" fillId="0" borderId="107" xfId="0" applyBorder="1" applyAlignment="1">
      <alignment horizontal="left"/>
    </xf>
    <xf numFmtId="0" fontId="3" fillId="0" borderId="8" xfId="0" applyFont="1" applyBorder="1"/>
    <xf numFmtId="0" fontId="2" fillId="0" borderId="102" xfId="0" applyFont="1" applyBorder="1" applyAlignment="1">
      <alignment horizontal="left"/>
    </xf>
    <xf numFmtId="0" fontId="0" fillId="0" borderId="8" xfId="0" applyFont="1" applyBorder="1"/>
    <xf numFmtId="0" fontId="15" fillId="0" borderId="14" xfId="0" applyFont="1" applyBorder="1" applyAlignment="1">
      <alignment horizontal="right"/>
    </xf>
    <xf numFmtId="0" fontId="3" fillId="0" borderId="17" xfId="0" applyFont="1" applyBorder="1" applyAlignment="1">
      <alignment horizontal="left"/>
    </xf>
    <xf numFmtId="3" fontId="3" fillId="0" borderId="18" xfId="0" applyNumberFormat="1" applyFont="1" applyBorder="1" applyAlignment="1">
      <alignment horizontal="center"/>
    </xf>
    <xf numFmtId="0" fontId="3" fillId="0" borderId="10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4" xfId="0" applyBorder="1" applyAlignment="1">
      <alignment horizontal="right"/>
    </xf>
    <xf numFmtId="0" fontId="0" fillId="0" borderId="17" xfId="0" applyBorder="1" applyAlignment="1">
      <alignment horizontal="left"/>
    </xf>
    <xf numFmtId="3" fontId="0" fillId="0" borderId="18" xfId="0" applyNumberFormat="1" applyBorder="1" applyAlignment="1">
      <alignment horizontal="center"/>
    </xf>
    <xf numFmtId="0" fontId="3" fillId="0" borderId="109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8" fillId="0" borderId="110" xfId="0" applyFont="1" applyBorder="1" applyAlignment="1">
      <alignment horizontal="right"/>
    </xf>
    <xf numFmtId="0" fontId="28" fillId="0" borderId="111" xfId="0" applyFont="1" applyBorder="1" applyAlignment="1">
      <alignment horizontal="left"/>
    </xf>
    <xf numFmtId="0" fontId="28" fillId="0" borderId="112" xfId="0" applyFont="1" applyBorder="1" applyAlignment="1">
      <alignment horizontal="center"/>
    </xf>
    <xf numFmtId="0" fontId="3" fillId="0" borderId="112" xfId="0" applyFont="1" applyBorder="1" applyAlignment="1">
      <alignment horizontal="center"/>
    </xf>
    <xf numFmtId="0" fontId="0" fillId="0" borderId="112" xfId="0" applyBorder="1" applyAlignment="1">
      <alignment horizontal="center"/>
    </xf>
    <xf numFmtId="0" fontId="0" fillId="0" borderId="113" xfId="0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28" fillId="0" borderId="17" xfId="0" applyFont="1" applyBorder="1" applyAlignment="1">
      <alignment horizontal="left"/>
    </xf>
    <xf numFmtId="0" fontId="28" fillId="0" borderId="18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9" fillId="0" borderId="103" xfId="0" applyFont="1" applyBorder="1" applyAlignment="1">
      <alignment horizontal="right"/>
    </xf>
    <xf numFmtId="0" fontId="29" fillId="0" borderId="104" xfId="0" applyFont="1" applyBorder="1" applyAlignment="1">
      <alignment horizontal="left"/>
    </xf>
    <xf numFmtId="0" fontId="28" fillId="0" borderId="109" xfId="0" applyFont="1" applyBorder="1" applyAlignment="1">
      <alignment horizontal="center"/>
    </xf>
    <xf numFmtId="0" fontId="3" fillId="0" borderId="76" xfId="0" applyFont="1" applyBorder="1" applyAlignment="1">
      <alignment horizontal="center"/>
    </xf>
    <xf numFmtId="2" fontId="0" fillId="0" borderId="3" xfId="0" applyNumberFormat="1" applyBorder="1"/>
    <xf numFmtId="0" fontId="30" fillId="3" borderId="26" xfId="0" applyFont="1" applyFill="1" applyBorder="1" applyAlignment="1">
      <alignment horizontal="right"/>
    </xf>
    <xf numFmtId="0" fontId="30" fillId="3" borderId="102" xfId="0" applyFont="1" applyFill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0" fillId="3" borderId="8" xfId="0" applyFont="1" applyFill="1" applyBorder="1" applyAlignment="1">
      <alignment horizontal="right"/>
    </xf>
    <xf numFmtId="0" fontId="30" fillId="3" borderId="11" xfId="0" applyFont="1" applyFill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40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15" fillId="0" borderId="8" xfId="0" applyFont="1" applyBorder="1" applyAlignment="1">
      <alignment horizontal="right"/>
    </xf>
    <xf numFmtId="0" fontId="15" fillId="0" borderId="11" xfId="0" applyFont="1" applyBorder="1" applyAlignment="1">
      <alignment horizontal="left"/>
    </xf>
    <xf numFmtId="0" fontId="31" fillId="0" borderId="12" xfId="0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32" fillId="0" borderId="14" xfId="0" applyFont="1" applyBorder="1" applyAlignment="1">
      <alignment horizontal="right"/>
    </xf>
    <xf numFmtId="0" fontId="32" fillId="0" borderId="17" xfId="0" applyFont="1" applyBorder="1" applyAlignment="1">
      <alignment horizontal="left"/>
    </xf>
    <xf numFmtId="0" fontId="32" fillId="0" borderId="18" xfId="0" applyFont="1" applyBorder="1" applyAlignment="1">
      <alignment horizontal="center"/>
    </xf>
    <xf numFmtId="0" fontId="33" fillId="0" borderId="14" xfId="0" applyFont="1" applyBorder="1" applyAlignment="1">
      <alignment horizontal="right"/>
    </xf>
    <xf numFmtId="2" fontId="0" fillId="0" borderId="68" xfId="0" applyNumberFormat="1" applyBorder="1"/>
    <xf numFmtId="0" fontId="0" fillId="0" borderId="67" xfId="0" applyBorder="1"/>
    <xf numFmtId="0" fontId="22" fillId="0" borderId="67" xfId="0" applyFont="1" applyBorder="1" applyAlignment="1">
      <alignment horizontal="right"/>
    </xf>
    <xf numFmtId="0" fontId="22" fillId="0" borderId="114" xfId="0" applyFont="1" applyBorder="1" applyAlignment="1">
      <alignment horizontal="left"/>
    </xf>
    <xf numFmtId="0" fontId="0" fillId="0" borderId="71" xfId="0" applyBorder="1" applyAlignment="1">
      <alignment horizontal="center"/>
    </xf>
    <xf numFmtId="0" fontId="0" fillId="0" borderId="115" xfId="0" applyBorder="1" applyAlignment="1">
      <alignment horizontal="center"/>
    </xf>
    <xf numFmtId="0" fontId="0" fillId="0" borderId="72" xfId="0" applyBorder="1" applyAlignment="1">
      <alignment horizontal="center"/>
    </xf>
    <xf numFmtId="0" fontId="31" fillId="0" borderId="67" xfId="0" applyFont="1" applyBorder="1" applyAlignment="1">
      <alignment horizontal="right"/>
    </xf>
    <xf numFmtId="0" fontId="31" fillId="0" borderId="114" xfId="0" applyFont="1" applyBorder="1" applyAlignment="1">
      <alignment horizontal="left"/>
    </xf>
    <xf numFmtId="0" fontId="3" fillId="0" borderId="71" xfId="0" applyFont="1" applyBorder="1" applyAlignment="1">
      <alignment horizontal="center"/>
    </xf>
    <xf numFmtId="0" fontId="22" fillId="0" borderId="26" xfId="0" applyFont="1" applyBorder="1" applyAlignment="1">
      <alignment horizontal="right"/>
    </xf>
    <xf numFmtId="0" fontId="22" fillId="0" borderId="102" xfId="0" applyFont="1" applyBorder="1" applyAlignment="1"/>
    <xf numFmtId="0" fontId="32" fillId="0" borderId="39" xfId="0" applyFont="1" applyBorder="1" applyAlignment="1">
      <alignment horizontal="center"/>
    </xf>
    <xf numFmtId="0" fontId="34" fillId="0" borderId="8" xfId="0" applyFont="1" applyBorder="1" applyAlignment="1">
      <alignment horizontal="right"/>
    </xf>
    <xf numFmtId="0" fontId="32" fillId="0" borderId="11" xfId="0" applyFont="1" applyBorder="1" applyAlignment="1">
      <alignment horizontal="left"/>
    </xf>
    <xf numFmtId="0" fontId="32" fillId="0" borderId="12" xfId="0" applyFont="1" applyBorder="1" applyAlignment="1">
      <alignment horizontal="center"/>
    </xf>
    <xf numFmtId="0" fontId="22" fillId="0" borderId="8" xfId="0" applyFont="1" applyBorder="1" applyAlignment="1">
      <alignment horizontal="right"/>
    </xf>
    <xf numFmtId="0" fontId="22" fillId="0" borderId="11" xfId="0" applyFont="1" applyBorder="1" applyAlignment="1">
      <alignment horizontal="left"/>
    </xf>
    <xf numFmtId="2" fontId="0" fillId="0" borderId="116" xfId="0" applyNumberFormat="1" applyBorder="1"/>
    <xf numFmtId="0" fontId="0" fillId="0" borderId="103" xfId="0" applyBorder="1"/>
    <xf numFmtId="0" fontId="3" fillId="0" borderId="68" xfId="0" applyFont="1" applyBorder="1" applyAlignment="1">
      <alignment horizontal="center"/>
    </xf>
    <xf numFmtId="0" fontId="30" fillId="0" borderId="67" xfId="0" applyFont="1" applyBorder="1" applyAlignment="1">
      <alignment horizontal="center"/>
    </xf>
    <xf numFmtId="0" fontId="30" fillId="0" borderId="114" xfId="0" applyFont="1" applyBorder="1" applyAlignment="1">
      <alignment horizontal="center"/>
    </xf>
    <xf numFmtId="0" fontId="3" fillId="0" borderId="115" xfId="0" applyFont="1" applyBorder="1" applyAlignment="1">
      <alignment horizontal="center"/>
    </xf>
    <xf numFmtId="0" fontId="3" fillId="0" borderId="72" xfId="0" applyFont="1" applyBorder="1" applyAlignment="1">
      <alignment horizontal="center"/>
    </xf>
    <xf numFmtId="0" fontId="15" fillId="0" borderId="84" xfId="0" applyFont="1" applyBorder="1" applyAlignment="1">
      <alignment horizontal="center"/>
    </xf>
    <xf numFmtId="0" fontId="15" fillId="0" borderId="106" xfId="0" applyFont="1" applyBorder="1" applyAlignment="1">
      <alignment horizontal="center"/>
    </xf>
    <xf numFmtId="0" fontId="35" fillId="0" borderId="88" xfId="0" applyFont="1" applyBorder="1"/>
    <xf numFmtId="0" fontId="35" fillId="0" borderId="88" xfId="0" applyFont="1" applyBorder="1" applyAlignment="1">
      <alignment wrapText="1"/>
    </xf>
    <xf numFmtId="0" fontId="35" fillId="0" borderId="117" xfId="0" applyFont="1" applyBorder="1" applyAlignment="1">
      <alignment horizontal="center" wrapText="1"/>
    </xf>
    <xf numFmtId="0" fontId="35" fillId="0" borderId="89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5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6"/>
  <sheetViews>
    <sheetView tabSelected="1" topLeftCell="A199" workbookViewId="0">
      <selection activeCell="E227" sqref="E227"/>
    </sheetView>
  </sheetViews>
  <sheetFormatPr defaultRowHeight="15" x14ac:dyDescent="0.25"/>
  <cols>
    <col min="1" max="1" width="6.5703125" customWidth="1"/>
    <col min="2" max="2" width="6.85546875" customWidth="1"/>
    <col min="3" max="3" width="8.140625" customWidth="1"/>
    <col min="4" max="4" width="5" customWidth="1"/>
    <col min="5" max="5" width="53.140625" customWidth="1"/>
    <col min="6" max="6" width="11.28515625" customWidth="1"/>
    <col min="7" max="7" width="16.7109375" customWidth="1"/>
    <col min="8" max="8" width="11.85546875" customWidth="1"/>
    <col min="9" max="9" width="12" customWidth="1"/>
  </cols>
  <sheetData>
    <row r="1" spans="1:8" ht="16.5" thickBot="1" x14ac:dyDescent="0.3">
      <c r="E1" s="379" t="s">
        <v>190</v>
      </c>
      <c r="F1" s="378"/>
    </row>
    <row r="2" spans="1:8" ht="17.25" thickTop="1" thickBot="1" x14ac:dyDescent="0.3">
      <c r="A2" s="377" t="s">
        <v>104</v>
      </c>
      <c r="B2" s="376" t="s">
        <v>103</v>
      </c>
      <c r="C2" s="375" t="s">
        <v>189</v>
      </c>
      <c r="D2" s="374" t="s">
        <v>101</v>
      </c>
      <c r="E2" s="373" t="s">
        <v>100</v>
      </c>
      <c r="F2" s="372" t="s">
        <v>188</v>
      </c>
      <c r="G2" s="218" t="s">
        <v>98</v>
      </c>
      <c r="H2" s="367" t="s">
        <v>97</v>
      </c>
    </row>
    <row r="3" spans="1:8" ht="16.5" thickBot="1" x14ac:dyDescent="0.3">
      <c r="A3" s="371" t="s">
        <v>187</v>
      </c>
      <c r="B3" s="370" t="s">
        <v>166</v>
      </c>
      <c r="C3" s="351" t="s">
        <v>118</v>
      </c>
      <c r="D3" s="351"/>
      <c r="E3" s="369" t="s">
        <v>186</v>
      </c>
      <c r="F3" s="368" t="s">
        <v>185</v>
      </c>
      <c r="G3" s="218" t="s">
        <v>94</v>
      </c>
      <c r="H3" s="367" t="s">
        <v>93</v>
      </c>
    </row>
    <row r="4" spans="1:8" x14ac:dyDescent="0.25">
      <c r="A4" s="309"/>
      <c r="B4" s="251"/>
      <c r="C4" s="345">
        <v>212003</v>
      </c>
      <c r="D4" s="345">
        <v>46</v>
      </c>
      <c r="E4" s="344" t="s">
        <v>184</v>
      </c>
      <c r="F4" s="346">
        <v>45000</v>
      </c>
      <c r="G4" s="366">
        <v>7455</v>
      </c>
      <c r="H4" s="365">
        <f>G4/(F4/100)</f>
        <v>16.566666666666666</v>
      </c>
    </row>
    <row r="5" spans="1:8" x14ac:dyDescent="0.25">
      <c r="A5" s="243"/>
      <c r="B5" s="242"/>
      <c r="C5" s="362">
        <v>223001</v>
      </c>
      <c r="D5" s="362">
        <v>46</v>
      </c>
      <c r="E5" s="364" t="s">
        <v>183</v>
      </c>
      <c r="F5" s="363">
        <v>136000</v>
      </c>
      <c r="G5" s="239">
        <v>997</v>
      </c>
      <c r="H5" s="232">
        <f>G5/(F5/100)</f>
        <v>0.7330882352941176</v>
      </c>
    </row>
    <row r="6" spans="1:8" x14ac:dyDescent="0.25">
      <c r="A6" s="243"/>
      <c r="B6" s="242"/>
      <c r="C6" s="362">
        <v>292017</v>
      </c>
      <c r="D6" s="362">
        <v>46</v>
      </c>
      <c r="E6" s="364" t="s">
        <v>182</v>
      </c>
      <c r="F6" s="363">
        <v>0</v>
      </c>
      <c r="G6" s="239">
        <v>0</v>
      </c>
      <c r="H6" s="232">
        <v>0</v>
      </c>
    </row>
    <row r="7" spans="1:8" x14ac:dyDescent="0.25">
      <c r="A7" s="243"/>
      <c r="B7" s="242"/>
      <c r="C7" s="362">
        <v>311000</v>
      </c>
      <c r="D7" s="362">
        <v>71</v>
      </c>
      <c r="E7" s="364" t="s">
        <v>181</v>
      </c>
      <c r="F7" s="363">
        <v>0</v>
      </c>
      <c r="G7" s="239">
        <v>0</v>
      </c>
      <c r="H7" s="232">
        <v>0</v>
      </c>
    </row>
    <row r="8" spans="1:8" x14ac:dyDescent="0.25">
      <c r="A8" s="243"/>
      <c r="B8" s="242"/>
      <c r="C8" s="362">
        <v>312001</v>
      </c>
      <c r="D8" s="362">
        <v>111</v>
      </c>
      <c r="E8" s="361" t="s">
        <v>180</v>
      </c>
      <c r="F8" s="360">
        <v>4000</v>
      </c>
      <c r="G8" s="239">
        <v>0</v>
      </c>
      <c r="H8" s="232">
        <f>G8/(F8/100)</f>
        <v>0</v>
      </c>
    </row>
    <row r="9" spans="1:8" ht="15.75" thickBot="1" x14ac:dyDescent="0.3">
      <c r="A9" s="273"/>
      <c r="B9" s="272"/>
      <c r="C9" s="359">
        <v>312007</v>
      </c>
      <c r="D9" s="359">
        <v>41</v>
      </c>
      <c r="E9" s="358" t="s">
        <v>78</v>
      </c>
      <c r="F9" s="357">
        <v>417000</v>
      </c>
      <c r="G9" s="211">
        <v>208500</v>
      </c>
      <c r="H9" s="299">
        <f>G9/(F9/100)</f>
        <v>50</v>
      </c>
    </row>
    <row r="10" spans="1:8" ht="15.75" thickBot="1" x14ac:dyDescent="0.3">
      <c r="A10" s="353" t="s">
        <v>167</v>
      </c>
      <c r="B10" s="352"/>
      <c r="C10" s="356"/>
      <c r="D10" s="356"/>
      <c r="E10" s="355" t="s">
        <v>179</v>
      </c>
      <c r="F10" s="354">
        <v>602000</v>
      </c>
      <c r="G10" s="348">
        <f>SUM(G4:G9)</f>
        <v>216952</v>
      </c>
      <c r="H10" s="347">
        <f>G10/(F10/100)</f>
        <v>36.038538205980068</v>
      </c>
    </row>
    <row r="11" spans="1:8" ht="15.75" thickBot="1" x14ac:dyDescent="0.3">
      <c r="A11" s="353"/>
      <c r="B11" s="352"/>
      <c r="C11" s="351"/>
      <c r="D11" s="351"/>
      <c r="E11" s="350" t="s">
        <v>178</v>
      </c>
      <c r="F11" s="349"/>
      <c r="G11" s="348"/>
      <c r="H11" s="347"/>
    </row>
    <row r="12" spans="1:8" x14ac:dyDescent="0.25">
      <c r="A12" s="309" t="s">
        <v>177</v>
      </c>
      <c r="B12" s="251"/>
      <c r="C12" s="345">
        <v>453000</v>
      </c>
      <c r="D12" s="345">
        <v>46</v>
      </c>
      <c r="E12" s="344" t="s">
        <v>176</v>
      </c>
      <c r="F12" s="346">
        <v>28000</v>
      </c>
      <c r="G12" s="256">
        <v>41450.29</v>
      </c>
      <c r="H12" s="255">
        <f>G12/(F12/100)</f>
        <v>148.03675000000001</v>
      </c>
    </row>
    <row r="13" spans="1:8" x14ac:dyDescent="0.25">
      <c r="A13" s="309"/>
      <c r="B13" s="251"/>
      <c r="C13" s="345">
        <v>456002</v>
      </c>
      <c r="D13" s="345">
        <v>71</v>
      </c>
      <c r="E13" s="344" t="s">
        <v>175</v>
      </c>
      <c r="F13" s="343"/>
      <c r="G13" s="239"/>
      <c r="H13" s="232"/>
    </row>
    <row r="14" spans="1:8" ht="15.75" x14ac:dyDescent="0.25">
      <c r="A14" s="342"/>
      <c r="B14" s="341"/>
      <c r="C14" s="242"/>
      <c r="D14" s="242"/>
      <c r="E14" s="335" t="s">
        <v>174</v>
      </c>
      <c r="F14" s="334">
        <v>630000</v>
      </c>
      <c r="G14" s="239">
        <v>258402</v>
      </c>
      <c r="H14" s="232">
        <f>G14/(F14/100)</f>
        <v>41.016190476190474</v>
      </c>
    </row>
    <row r="15" spans="1:8" ht="15.75" x14ac:dyDescent="0.25">
      <c r="A15" s="243"/>
      <c r="B15" s="242"/>
      <c r="C15" s="285">
        <v>320000</v>
      </c>
      <c r="D15" s="285"/>
      <c r="E15" s="340" t="s">
        <v>173</v>
      </c>
      <c r="F15" s="339">
        <v>17000</v>
      </c>
      <c r="G15" s="239">
        <v>0</v>
      </c>
      <c r="H15" s="232">
        <f>G15/(F15/100)</f>
        <v>0</v>
      </c>
    </row>
    <row r="16" spans="1:8" ht="15.75" x14ac:dyDescent="0.25">
      <c r="A16" s="338"/>
      <c r="B16" s="336"/>
      <c r="C16" s="242"/>
      <c r="D16" s="242"/>
      <c r="E16" s="335" t="s">
        <v>172</v>
      </c>
      <c r="F16" s="334">
        <v>647000</v>
      </c>
      <c r="G16" s="239">
        <v>235730.2</v>
      </c>
      <c r="H16" s="232">
        <f>G16/(F16/100)</f>
        <v>36.434343122102014</v>
      </c>
    </row>
    <row r="17" spans="1:8" ht="15.75" x14ac:dyDescent="0.25">
      <c r="A17" s="337"/>
      <c r="B17" s="336"/>
      <c r="C17" s="242"/>
      <c r="D17" s="242"/>
      <c r="E17" s="335"/>
      <c r="F17" s="334"/>
      <c r="G17" s="239"/>
      <c r="H17" s="232"/>
    </row>
    <row r="18" spans="1:8" ht="16.5" thickBot="1" x14ac:dyDescent="0.3">
      <c r="A18" s="333" t="s">
        <v>171</v>
      </c>
      <c r="B18" s="332"/>
      <c r="C18" s="272"/>
      <c r="D18" s="272"/>
      <c r="E18" s="331" t="s">
        <v>170</v>
      </c>
      <c r="F18" s="330"/>
      <c r="G18" s="233"/>
      <c r="H18" s="329"/>
    </row>
    <row r="19" spans="1:8" x14ac:dyDescent="0.25">
      <c r="A19" s="328" t="s">
        <v>167</v>
      </c>
      <c r="B19" s="313" t="s">
        <v>166</v>
      </c>
      <c r="C19" s="313">
        <v>610</v>
      </c>
      <c r="D19" s="327" t="s">
        <v>168</v>
      </c>
      <c r="E19" s="326" t="s">
        <v>70</v>
      </c>
      <c r="F19" s="325">
        <v>168000</v>
      </c>
      <c r="G19" s="256">
        <v>74303</v>
      </c>
      <c r="H19" s="255">
        <f>G19/(F19/100)</f>
        <v>44.227976190476191</v>
      </c>
    </row>
    <row r="20" spans="1:8" x14ac:dyDescent="0.25">
      <c r="A20" s="309"/>
      <c r="B20" s="251"/>
      <c r="C20" s="324">
        <v>620</v>
      </c>
      <c r="D20" s="323" t="s">
        <v>168</v>
      </c>
      <c r="E20" s="322" t="s">
        <v>169</v>
      </c>
      <c r="F20" s="321">
        <v>66000</v>
      </c>
      <c r="G20" s="239">
        <v>25524</v>
      </c>
      <c r="H20" s="232">
        <f>G20/(F20/100)</f>
        <v>38.672727272727272</v>
      </c>
    </row>
    <row r="21" spans="1:8" ht="15.75" thickBot="1" x14ac:dyDescent="0.3">
      <c r="A21" s="320"/>
      <c r="B21" s="319"/>
      <c r="C21" s="318">
        <v>627</v>
      </c>
      <c r="D21" s="317" t="s">
        <v>168</v>
      </c>
      <c r="E21" s="316" t="s">
        <v>68</v>
      </c>
      <c r="F21" s="315">
        <v>4000</v>
      </c>
      <c r="G21" s="263">
        <v>2378</v>
      </c>
      <c r="H21" s="262">
        <f>G21/(F21/100)</f>
        <v>59.45</v>
      </c>
    </row>
    <row r="22" spans="1:8" ht="16.5" thickTop="1" x14ac:dyDescent="0.25">
      <c r="A22" s="314" t="s">
        <v>167</v>
      </c>
      <c r="B22" s="313" t="s">
        <v>166</v>
      </c>
      <c r="C22" s="307">
        <v>631</v>
      </c>
      <c r="D22" s="307" t="s">
        <v>161</v>
      </c>
      <c r="E22" s="306" t="s">
        <v>165</v>
      </c>
      <c r="F22" s="305">
        <v>100</v>
      </c>
      <c r="G22" s="256">
        <v>129</v>
      </c>
      <c r="H22" s="255">
        <f>G22/(F22/100)</f>
        <v>129</v>
      </c>
    </row>
    <row r="23" spans="1:8" x14ac:dyDescent="0.25">
      <c r="A23" s="309"/>
      <c r="B23" s="308"/>
      <c r="C23" s="312"/>
      <c r="D23" s="312"/>
      <c r="E23" s="311" t="s">
        <v>164</v>
      </c>
      <c r="F23" s="310">
        <v>100</v>
      </c>
      <c r="G23" s="239"/>
      <c r="H23" s="232">
        <f>G23/(F23/100)</f>
        <v>0</v>
      </c>
    </row>
    <row r="24" spans="1:8" ht="15.75" x14ac:dyDescent="0.25">
      <c r="A24" s="309"/>
      <c r="B24" s="308" t="s">
        <v>115</v>
      </c>
      <c r="C24" s="307">
        <v>632</v>
      </c>
      <c r="D24" s="307" t="s">
        <v>118</v>
      </c>
      <c r="E24" s="306" t="s">
        <v>163</v>
      </c>
      <c r="F24" s="305">
        <v>120000</v>
      </c>
      <c r="G24" s="302">
        <v>59137.52</v>
      </c>
      <c r="H24" s="232">
        <f>G24/(F24/100)</f>
        <v>49.281266666666667</v>
      </c>
    </row>
    <row r="25" spans="1:8" x14ac:dyDescent="0.25">
      <c r="A25" s="243"/>
      <c r="B25" s="242"/>
      <c r="C25" s="242"/>
      <c r="D25" s="278">
        <v>41</v>
      </c>
      <c r="E25" s="284" t="s">
        <v>162</v>
      </c>
      <c r="F25" s="277">
        <v>80000</v>
      </c>
      <c r="G25" s="239">
        <v>43374.22</v>
      </c>
      <c r="H25" s="232">
        <f>G25/(F25/100)</f>
        <v>54.217775000000003</v>
      </c>
    </row>
    <row r="26" spans="1:8" x14ac:dyDescent="0.25">
      <c r="A26" s="243"/>
      <c r="B26" s="242"/>
      <c r="C26" s="242"/>
      <c r="D26" s="285" t="s">
        <v>161</v>
      </c>
      <c r="E26" s="284" t="s">
        <v>160</v>
      </c>
      <c r="F26" s="283">
        <v>40000</v>
      </c>
      <c r="G26" s="304">
        <v>2000.53</v>
      </c>
      <c r="H26" s="232">
        <f>G26/(F26/100)</f>
        <v>5.0013249999999996</v>
      </c>
    </row>
    <row r="27" spans="1:8" x14ac:dyDescent="0.25">
      <c r="A27" s="243"/>
      <c r="B27" s="242"/>
      <c r="C27" s="242"/>
      <c r="D27" s="242">
        <v>46</v>
      </c>
      <c r="E27" s="248" t="s">
        <v>159</v>
      </c>
      <c r="F27" s="247">
        <v>20000</v>
      </c>
      <c r="G27" s="239">
        <v>0</v>
      </c>
      <c r="H27" s="232">
        <f>G27/(F27/100)</f>
        <v>0</v>
      </c>
    </row>
    <row r="28" spans="1:8" x14ac:dyDescent="0.25">
      <c r="A28" s="243"/>
      <c r="B28" s="242"/>
      <c r="C28" s="242"/>
      <c r="D28" s="242">
        <v>41</v>
      </c>
      <c r="E28" s="248" t="s">
        <v>158</v>
      </c>
      <c r="F28" s="277">
        <v>14000</v>
      </c>
      <c r="G28" s="239">
        <v>13762.77</v>
      </c>
      <c r="H28" s="232">
        <f>G28/(F28/100)</f>
        <v>98.305500000000009</v>
      </c>
    </row>
    <row r="29" spans="1:8" x14ac:dyDescent="0.25">
      <c r="A29" s="243"/>
      <c r="B29" s="242"/>
      <c r="C29" s="242"/>
      <c r="D29" s="242">
        <v>46</v>
      </c>
      <c r="E29" s="248" t="s">
        <v>157</v>
      </c>
      <c r="F29" s="247">
        <v>500</v>
      </c>
      <c r="G29" s="239">
        <v>422.11</v>
      </c>
      <c r="H29" s="232">
        <f>G29/(F29/100)</f>
        <v>84.421999999999997</v>
      </c>
    </row>
    <row r="30" spans="1:8" x14ac:dyDescent="0.25">
      <c r="A30" s="243"/>
      <c r="B30" s="242"/>
      <c r="C30" s="242"/>
      <c r="D30" s="242">
        <v>46</v>
      </c>
      <c r="E30" s="248" t="s">
        <v>156</v>
      </c>
      <c r="F30" s="247">
        <v>2000</v>
      </c>
      <c r="G30" s="239">
        <v>183.37</v>
      </c>
      <c r="H30" s="232">
        <f>G30/(F30/100)</f>
        <v>9.1684999999999999</v>
      </c>
    </row>
    <row r="31" spans="1:8" x14ac:dyDescent="0.25">
      <c r="A31" s="243"/>
      <c r="B31" s="242"/>
      <c r="C31" s="242"/>
      <c r="D31" s="242">
        <v>46</v>
      </c>
      <c r="E31" s="248" t="s">
        <v>155</v>
      </c>
      <c r="F31" s="247">
        <v>500</v>
      </c>
      <c r="G31" s="239">
        <v>190.44</v>
      </c>
      <c r="H31" s="232">
        <f>G31/(F31/100)</f>
        <v>38.088000000000001</v>
      </c>
    </row>
    <row r="32" spans="1:8" x14ac:dyDescent="0.25">
      <c r="A32" s="243"/>
      <c r="B32" s="242"/>
      <c r="C32" s="242"/>
      <c r="D32" s="242">
        <v>46</v>
      </c>
      <c r="E32" s="248" t="s">
        <v>154</v>
      </c>
      <c r="F32" s="247">
        <v>3000</v>
      </c>
      <c r="G32" s="239">
        <v>1204.6099999999999</v>
      </c>
      <c r="H32" s="232">
        <f>G32/(F32/100)</f>
        <v>40.153666666666666</v>
      </c>
    </row>
    <row r="33" spans="1:8" x14ac:dyDescent="0.25">
      <c r="A33" s="243"/>
      <c r="B33" s="285" t="s">
        <v>115</v>
      </c>
      <c r="C33" s="285">
        <v>633</v>
      </c>
      <c r="D33" s="285"/>
      <c r="E33" s="284" t="s">
        <v>11</v>
      </c>
      <c r="F33" s="283">
        <v>23500</v>
      </c>
      <c r="G33" s="302">
        <v>8359.5400000000009</v>
      </c>
      <c r="H33" s="232">
        <f>G33/(F33/100)</f>
        <v>35.572510638297878</v>
      </c>
    </row>
    <row r="34" spans="1:8" x14ac:dyDescent="0.25">
      <c r="A34" s="243"/>
      <c r="B34" s="242"/>
      <c r="C34" s="242"/>
      <c r="D34" s="242">
        <v>46</v>
      </c>
      <c r="E34" s="248" t="s">
        <v>153</v>
      </c>
      <c r="F34" s="247">
        <v>5000</v>
      </c>
      <c r="G34" s="239">
        <v>1945</v>
      </c>
      <c r="H34" s="232">
        <f>G34/(F34/100)</f>
        <v>38.9</v>
      </c>
    </row>
    <row r="35" spans="1:8" x14ac:dyDescent="0.25">
      <c r="A35" s="243"/>
      <c r="B35" s="242"/>
      <c r="C35" s="242"/>
      <c r="D35" s="242">
        <v>46</v>
      </c>
      <c r="E35" s="248" t="s">
        <v>152</v>
      </c>
      <c r="F35" s="247">
        <v>2000</v>
      </c>
      <c r="G35" s="239">
        <v>437.98</v>
      </c>
      <c r="H35" s="232">
        <f>G35/(F35/100)</f>
        <v>21.899000000000001</v>
      </c>
    </row>
    <row r="36" spans="1:8" x14ac:dyDescent="0.25">
      <c r="A36" s="243"/>
      <c r="B36" s="242"/>
      <c r="C36" s="242"/>
      <c r="D36" s="242">
        <v>46</v>
      </c>
      <c r="E36" s="248" t="s">
        <v>151</v>
      </c>
      <c r="F36" s="247">
        <v>300</v>
      </c>
      <c r="G36" s="239">
        <v>842.5</v>
      </c>
      <c r="H36" s="232">
        <f>G36/(F36/100)</f>
        <v>280.83333333333331</v>
      </c>
    </row>
    <row r="37" spans="1:8" x14ac:dyDescent="0.25">
      <c r="A37" s="243"/>
      <c r="B37" s="242"/>
      <c r="C37" s="242"/>
      <c r="D37" s="242">
        <v>46</v>
      </c>
      <c r="E37" s="248" t="s">
        <v>150</v>
      </c>
      <c r="F37" s="247">
        <v>6500</v>
      </c>
      <c r="G37" s="239">
        <v>747.26</v>
      </c>
      <c r="H37" s="232">
        <f>G37/(F37/100)</f>
        <v>11.496307692307692</v>
      </c>
    </row>
    <row r="38" spans="1:8" x14ac:dyDescent="0.25">
      <c r="A38" s="243"/>
      <c r="B38" s="242"/>
      <c r="C38" s="242"/>
      <c r="D38" s="242">
        <v>46</v>
      </c>
      <c r="E38" s="248" t="s">
        <v>149</v>
      </c>
      <c r="F38" s="247">
        <v>7600</v>
      </c>
      <c r="G38" s="239">
        <v>3655.63</v>
      </c>
      <c r="H38" s="232">
        <f>G38/(F38/100)</f>
        <v>48.100394736842105</v>
      </c>
    </row>
    <row r="39" spans="1:8" x14ac:dyDescent="0.25">
      <c r="A39" s="243"/>
      <c r="B39" s="242"/>
      <c r="C39" s="242" t="s">
        <v>118</v>
      </c>
      <c r="D39" s="242">
        <v>46</v>
      </c>
      <c r="E39" s="248" t="s">
        <v>148</v>
      </c>
      <c r="F39" s="247">
        <v>300</v>
      </c>
      <c r="G39" s="239">
        <v>0</v>
      </c>
      <c r="H39" s="232">
        <f>G39/(F39/100)</f>
        <v>0</v>
      </c>
    </row>
    <row r="40" spans="1:8" x14ac:dyDescent="0.25">
      <c r="A40" s="243"/>
      <c r="B40" s="242"/>
      <c r="C40" s="242"/>
      <c r="D40" s="242">
        <v>46</v>
      </c>
      <c r="E40" s="248" t="s">
        <v>147</v>
      </c>
      <c r="F40" s="247">
        <v>300</v>
      </c>
      <c r="G40" s="239">
        <v>467.36</v>
      </c>
      <c r="H40" s="232">
        <f>G40/(F40/100)</f>
        <v>155.78666666666666</v>
      </c>
    </row>
    <row r="41" spans="1:8" x14ac:dyDescent="0.25">
      <c r="A41" s="243"/>
      <c r="B41" s="242"/>
      <c r="C41" s="242"/>
      <c r="D41" s="242">
        <v>46</v>
      </c>
      <c r="E41" s="248" t="s">
        <v>146</v>
      </c>
      <c r="F41" s="247">
        <v>1500</v>
      </c>
      <c r="G41" s="239">
        <v>263.81</v>
      </c>
      <c r="H41" s="232">
        <f>G41/(F41/100)</f>
        <v>17.587333333333333</v>
      </c>
    </row>
    <row r="42" spans="1:8" x14ac:dyDescent="0.25">
      <c r="A42" s="243"/>
      <c r="B42" s="242"/>
      <c r="C42" s="242"/>
      <c r="D42" s="242">
        <v>111</v>
      </c>
      <c r="E42" s="248" t="s">
        <v>145</v>
      </c>
      <c r="F42" s="247">
        <v>1018.11</v>
      </c>
      <c r="G42" s="304">
        <v>1018.11</v>
      </c>
      <c r="H42" s="232">
        <f>G42/(F42/100)</f>
        <v>100</v>
      </c>
    </row>
    <row r="43" spans="1:8" x14ac:dyDescent="0.25">
      <c r="A43" s="243"/>
      <c r="B43" s="285" t="s">
        <v>115</v>
      </c>
      <c r="C43" s="285">
        <v>634</v>
      </c>
      <c r="D43" s="242"/>
      <c r="E43" s="284" t="s">
        <v>57</v>
      </c>
      <c r="F43" s="283">
        <v>4500</v>
      </c>
      <c r="G43" s="302">
        <v>780.12</v>
      </c>
      <c r="H43" s="232">
        <f>G43/(F43/100)</f>
        <v>17.335999999999999</v>
      </c>
    </row>
    <row r="44" spans="1:8" x14ac:dyDescent="0.25">
      <c r="A44" s="243"/>
      <c r="B44" s="242"/>
      <c r="C44" s="242"/>
      <c r="D44" s="242">
        <v>46</v>
      </c>
      <c r="E44" s="248" t="s">
        <v>144</v>
      </c>
      <c r="F44" s="247">
        <v>600</v>
      </c>
      <c r="G44" s="239">
        <v>123.89</v>
      </c>
      <c r="H44" s="232">
        <f>G44/(F44/100)</f>
        <v>20.648333333333333</v>
      </c>
    </row>
    <row r="45" spans="1:8" x14ac:dyDescent="0.25">
      <c r="A45" s="243"/>
      <c r="B45" s="242"/>
      <c r="C45" s="242"/>
      <c r="D45" s="242">
        <v>46</v>
      </c>
      <c r="E45" s="248" t="s">
        <v>143</v>
      </c>
      <c r="F45" s="247">
        <v>1500</v>
      </c>
      <c r="G45" s="239">
        <v>105</v>
      </c>
      <c r="H45" s="232">
        <f>G45/(F45/100)</f>
        <v>7</v>
      </c>
    </row>
    <row r="46" spans="1:8" x14ac:dyDescent="0.25">
      <c r="A46" s="243"/>
      <c r="B46" s="242"/>
      <c r="C46" s="242"/>
      <c r="D46" s="242">
        <v>46</v>
      </c>
      <c r="E46" s="248" t="s">
        <v>142</v>
      </c>
      <c r="F46" s="247">
        <v>500</v>
      </c>
      <c r="G46" s="239">
        <v>161.16999999999999</v>
      </c>
      <c r="H46" s="232">
        <f>G46/(F46/100)</f>
        <v>32.233999999999995</v>
      </c>
    </row>
    <row r="47" spans="1:8" x14ac:dyDescent="0.25">
      <c r="A47" s="243"/>
      <c r="B47" s="242"/>
      <c r="C47" s="242"/>
      <c r="D47" s="242">
        <v>46</v>
      </c>
      <c r="E47" s="248" t="s">
        <v>141</v>
      </c>
      <c r="F47" s="247">
        <v>900</v>
      </c>
      <c r="G47" s="239">
        <v>390.06</v>
      </c>
      <c r="H47" s="232">
        <f>G47/(F47/100)</f>
        <v>43.34</v>
      </c>
    </row>
    <row r="48" spans="1:8" x14ac:dyDescent="0.25">
      <c r="A48" s="243"/>
      <c r="B48" s="242"/>
      <c r="C48" s="242"/>
      <c r="D48" s="242">
        <v>46</v>
      </c>
      <c r="E48" s="248" t="s">
        <v>140</v>
      </c>
      <c r="F48" s="247">
        <v>1000</v>
      </c>
      <c r="G48" s="239">
        <v>0</v>
      </c>
      <c r="H48" s="232">
        <f>G48/(F48/100)</f>
        <v>0</v>
      </c>
    </row>
    <row r="49" spans="1:8" x14ac:dyDescent="0.25">
      <c r="A49" s="243"/>
      <c r="B49" s="285" t="s">
        <v>115</v>
      </c>
      <c r="C49" s="285">
        <v>635</v>
      </c>
      <c r="D49" s="285"/>
      <c r="E49" s="284" t="s">
        <v>9</v>
      </c>
      <c r="F49" s="283">
        <v>33000</v>
      </c>
      <c r="G49" s="302">
        <v>5241.92</v>
      </c>
      <c r="H49" s="232">
        <f>G49/(F49/100)</f>
        <v>15.88460606060606</v>
      </c>
    </row>
    <row r="50" spans="1:8" x14ac:dyDescent="0.25">
      <c r="A50" s="243"/>
      <c r="B50" s="242"/>
      <c r="C50" s="242"/>
      <c r="D50" s="242">
        <v>46</v>
      </c>
      <c r="E50" s="248" t="s">
        <v>139</v>
      </c>
      <c r="F50" s="247">
        <v>500</v>
      </c>
      <c r="G50" s="239">
        <v>168.8</v>
      </c>
      <c r="H50" s="232">
        <f>G50/(F50/100)</f>
        <v>33.760000000000005</v>
      </c>
    </row>
    <row r="51" spans="1:8" x14ac:dyDescent="0.25">
      <c r="A51" s="243"/>
      <c r="B51" s="242"/>
      <c r="C51" s="242"/>
      <c r="D51" s="242">
        <v>46</v>
      </c>
      <c r="E51" s="248" t="s">
        <v>138</v>
      </c>
      <c r="F51" s="247">
        <v>500</v>
      </c>
      <c r="G51" s="239">
        <v>12.5</v>
      </c>
      <c r="H51" s="232">
        <f>G51/(F51/100)</f>
        <v>2.5</v>
      </c>
    </row>
    <row r="52" spans="1:8" x14ac:dyDescent="0.25">
      <c r="A52" s="243"/>
      <c r="B52" s="242"/>
      <c r="C52" s="242"/>
      <c r="D52" s="242">
        <v>46</v>
      </c>
      <c r="E52" s="248" t="s">
        <v>137</v>
      </c>
      <c r="F52" s="247">
        <v>11000</v>
      </c>
      <c r="G52" s="239">
        <v>813.19</v>
      </c>
      <c r="H52" s="232">
        <f>G52/(F52/100)</f>
        <v>7.3926363636363641</v>
      </c>
    </row>
    <row r="53" spans="1:8" x14ac:dyDescent="0.25">
      <c r="A53" s="273"/>
      <c r="B53" s="272"/>
      <c r="C53" s="272"/>
      <c r="D53" s="271">
        <v>41</v>
      </c>
      <c r="E53" s="303" t="s">
        <v>136</v>
      </c>
      <c r="F53" s="269">
        <v>12000</v>
      </c>
      <c r="G53" s="302">
        <v>4243.47</v>
      </c>
      <c r="H53" s="232">
        <f>G53/(F53/100)</f>
        <v>35.362250000000003</v>
      </c>
    </row>
    <row r="54" spans="1:8" ht="15.75" thickBot="1" x14ac:dyDescent="0.3">
      <c r="A54" s="238"/>
      <c r="B54" s="237"/>
      <c r="C54" s="237"/>
      <c r="D54" s="237">
        <v>46</v>
      </c>
      <c r="E54" s="301" t="s">
        <v>136</v>
      </c>
      <c r="F54" s="300">
        <v>9000</v>
      </c>
      <c r="G54" s="211">
        <v>3.96</v>
      </c>
      <c r="H54" s="299">
        <f>G54/(F54/100)</f>
        <v>4.3999999999999997E-2</v>
      </c>
    </row>
    <row r="55" spans="1:8" ht="17.25" thickTop="1" thickBot="1" x14ac:dyDescent="0.3">
      <c r="A55" s="298" t="s">
        <v>104</v>
      </c>
      <c r="B55" s="297" t="s">
        <v>103</v>
      </c>
      <c r="C55" s="297" t="s">
        <v>102</v>
      </c>
      <c r="D55" s="297" t="s">
        <v>101</v>
      </c>
      <c r="E55" s="296" t="s">
        <v>135</v>
      </c>
      <c r="F55" s="295">
        <v>2021</v>
      </c>
      <c r="G55" s="294"/>
      <c r="H55" s="293"/>
    </row>
    <row r="56" spans="1:8" x14ac:dyDescent="0.25">
      <c r="A56" s="292"/>
      <c r="B56" s="291" t="s">
        <v>115</v>
      </c>
      <c r="C56" s="291">
        <v>636</v>
      </c>
      <c r="D56" s="291"/>
      <c r="E56" s="290" t="s">
        <v>134</v>
      </c>
      <c r="F56" s="289">
        <v>900</v>
      </c>
      <c r="G56" s="256">
        <v>900</v>
      </c>
      <c r="H56" s="255">
        <f>G56/(F56/100)</f>
        <v>100</v>
      </c>
    </row>
    <row r="57" spans="1:8" x14ac:dyDescent="0.25">
      <c r="A57" s="243"/>
      <c r="B57" s="242"/>
      <c r="C57" s="242"/>
      <c r="D57" s="242">
        <v>46</v>
      </c>
      <c r="E57" s="248" t="s">
        <v>133</v>
      </c>
      <c r="F57" s="247">
        <v>900</v>
      </c>
      <c r="G57" s="239">
        <v>900</v>
      </c>
      <c r="H57" s="232">
        <f>G57/(F57/100)</f>
        <v>100</v>
      </c>
    </row>
    <row r="58" spans="1:8" x14ac:dyDescent="0.25">
      <c r="A58" s="243"/>
      <c r="B58" s="242" t="s">
        <v>115</v>
      </c>
      <c r="C58" s="285">
        <v>637</v>
      </c>
      <c r="D58" s="288">
        <v>41</v>
      </c>
      <c r="E58" s="287" t="s">
        <v>132</v>
      </c>
      <c r="F58" s="286">
        <v>82500</v>
      </c>
      <c r="G58" s="239">
        <f>G63+G74+G76+G77</f>
        <v>12426.41</v>
      </c>
      <c r="H58" s="232">
        <f>G58/(F58/100)</f>
        <v>15.062315151515151</v>
      </c>
    </row>
    <row r="59" spans="1:8" x14ac:dyDescent="0.25">
      <c r="A59" s="243"/>
      <c r="B59" s="242"/>
      <c r="C59" s="285"/>
      <c r="D59" s="285">
        <v>46</v>
      </c>
      <c r="E59" s="284" t="s">
        <v>5</v>
      </c>
      <c r="F59" s="283">
        <v>119000</v>
      </c>
      <c r="G59" s="239">
        <f>G62+G67+G68+G73+G75+G78</f>
        <v>13434.65</v>
      </c>
      <c r="H59" s="232">
        <f>G59/(F59/100)</f>
        <v>11.289621848739495</v>
      </c>
    </row>
    <row r="60" spans="1:8" x14ac:dyDescent="0.25">
      <c r="A60" s="243"/>
      <c r="B60" s="242"/>
      <c r="C60" s="285"/>
      <c r="D60" s="285">
        <v>111</v>
      </c>
      <c r="E60" s="284" t="s">
        <v>132</v>
      </c>
      <c r="F60" s="283">
        <v>4000</v>
      </c>
      <c r="G60" s="239">
        <v>0</v>
      </c>
      <c r="H60" s="232">
        <f>G60/(F60/100)</f>
        <v>0</v>
      </c>
    </row>
    <row r="61" spans="1:8" x14ac:dyDescent="0.25">
      <c r="A61" s="243"/>
      <c r="B61" s="242"/>
      <c r="C61" s="285"/>
      <c r="D61" s="285">
        <v>71</v>
      </c>
      <c r="E61" s="284" t="s">
        <v>5</v>
      </c>
      <c r="F61" s="283">
        <v>0</v>
      </c>
      <c r="G61" s="239">
        <v>0</v>
      </c>
      <c r="H61" s="232">
        <v>0</v>
      </c>
    </row>
    <row r="62" spans="1:8" x14ac:dyDescent="0.25">
      <c r="A62" s="243"/>
      <c r="B62" s="242"/>
      <c r="C62" s="242"/>
      <c r="D62" s="282">
        <v>46</v>
      </c>
      <c r="E62" s="248" t="s">
        <v>131</v>
      </c>
      <c r="F62" s="247">
        <v>1200</v>
      </c>
      <c r="G62" s="239">
        <v>433</v>
      </c>
      <c r="H62" s="232">
        <f>G62/(F62/100)</f>
        <v>36.083333333333336</v>
      </c>
    </row>
    <row r="63" spans="1:8" x14ac:dyDescent="0.25">
      <c r="A63" s="243"/>
      <c r="B63" s="242"/>
      <c r="C63" s="242"/>
      <c r="D63" s="278">
        <v>41</v>
      </c>
      <c r="E63" s="248" t="s">
        <v>130</v>
      </c>
      <c r="F63" s="277">
        <v>37000</v>
      </c>
      <c r="G63" s="239">
        <v>1108</v>
      </c>
      <c r="H63" s="232">
        <f>G63/(F63/100)</f>
        <v>2.9945945945945946</v>
      </c>
    </row>
    <row r="64" spans="1:8" x14ac:dyDescent="0.25">
      <c r="A64" s="243"/>
      <c r="B64" s="242"/>
      <c r="C64" s="242"/>
      <c r="D64" s="281">
        <v>71</v>
      </c>
      <c r="E64" s="248" t="s">
        <v>130</v>
      </c>
      <c r="F64" s="247">
        <v>0</v>
      </c>
      <c r="G64" s="239">
        <v>0</v>
      </c>
      <c r="H64" s="232">
        <v>0</v>
      </c>
    </row>
    <row r="65" spans="1:8" x14ac:dyDescent="0.25">
      <c r="A65" s="243"/>
      <c r="B65" s="242"/>
      <c r="C65" s="242"/>
      <c r="D65" s="254">
        <v>46</v>
      </c>
      <c r="E65" s="248" t="s">
        <v>130</v>
      </c>
      <c r="F65" s="247">
        <v>57000</v>
      </c>
      <c r="G65" s="239">
        <v>0</v>
      </c>
      <c r="H65" s="232">
        <f>G65/(F65/100)</f>
        <v>0</v>
      </c>
    </row>
    <row r="66" spans="1:8" x14ac:dyDescent="0.25">
      <c r="A66" s="243"/>
      <c r="B66" s="242"/>
      <c r="C66" s="242"/>
      <c r="D66" s="242">
        <v>46</v>
      </c>
      <c r="E66" s="248" t="s">
        <v>129</v>
      </c>
      <c r="F66" s="247">
        <v>2000</v>
      </c>
      <c r="G66" s="239">
        <v>0</v>
      </c>
      <c r="H66" s="232">
        <f>G66/(F66/100)</f>
        <v>0</v>
      </c>
    </row>
    <row r="67" spans="1:8" x14ac:dyDescent="0.25">
      <c r="A67" s="243"/>
      <c r="B67" s="242"/>
      <c r="C67" s="242"/>
      <c r="D67" s="242">
        <v>46</v>
      </c>
      <c r="E67" s="248" t="s">
        <v>128</v>
      </c>
      <c r="F67" s="247">
        <v>20000</v>
      </c>
      <c r="G67" s="239">
        <v>5454.89</v>
      </c>
      <c r="H67" s="232">
        <f>G67/(F67/100)</f>
        <v>27.274450000000002</v>
      </c>
    </row>
    <row r="68" spans="1:8" x14ac:dyDescent="0.25">
      <c r="A68" s="243"/>
      <c r="B68" s="242"/>
      <c r="C68" s="242"/>
      <c r="D68" s="242">
        <v>46</v>
      </c>
      <c r="E68" s="248" t="s">
        <v>127</v>
      </c>
      <c r="F68" s="247">
        <v>1000</v>
      </c>
      <c r="G68" s="239">
        <v>300</v>
      </c>
      <c r="H68" s="232">
        <f>G68/(F68/100)</f>
        <v>30</v>
      </c>
    </row>
    <row r="69" spans="1:8" x14ac:dyDescent="0.25">
      <c r="A69" s="243"/>
      <c r="B69" s="242"/>
      <c r="C69" s="242" t="s">
        <v>118</v>
      </c>
      <c r="D69" s="242">
        <v>46</v>
      </c>
      <c r="E69" s="248" t="s">
        <v>126</v>
      </c>
      <c r="F69" s="247">
        <v>200</v>
      </c>
      <c r="G69" s="239">
        <v>0</v>
      </c>
      <c r="H69" s="232">
        <f>G69/(F69/100)</f>
        <v>0</v>
      </c>
    </row>
    <row r="70" spans="1:8" x14ac:dyDescent="0.25">
      <c r="A70" s="243"/>
      <c r="B70" s="242"/>
      <c r="C70" s="242"/>
      <c r="D70" s="242">
        <v>46</v>
      </c>
      <c r="E70" s="248" t="s">
        <v>125</v>
      </c>
      <c r="F70" s="247">
        <v>200</v>
      </c>
      <c r="G70" s="239">
        <v>0</v>
      </c>
      <c r="H70" s="232">
        <f>G70/(F70/100)</f>
        <v>0</v>
      </c>
    </row>
    <row r="71" spans="1:8" x14ac:dyDescent="0.25">
      <c r="A71" s="243"/>
      <c r="B71" s="242"/>
      <c r="C71" s="242"/>
      <c r="D71" s="242">
        <v>46</v>
      </c>
      <c r="E71" s="248" t="s">
        <v>124</v>
      </c>
      <c r="F71" s="247">
        <v>200</v>
      </c>
      <c r="G71" s="239">
        <v>0</v>
      </c>
      <c r="H71" s="232">
        <f>G71/(F71/100)</f>
        <v>0</v>
      </c>
    </row>
    <row r="72" spans="1:8" x14ac:dyDescent="0.25">
      <c r="A72" s="243"/>
      <c r="B72" s="242"/>
      <c r="C72" s="242"/>
      <c r="D72" s="280">
        <v>111</v>
      </c>
      <c r="E72" s="248" t="s">
        <v>123</v>
      </c>
      <c r="F72" s="279">
        <v>4000</v>
      </c>
      <c r="G72" s="239">
        <v>0</v>
      </c>
      <c r="H72" s="232">
        <f>G72/(F72/100)</f>
        <v>0</v>
      </c>
    </row>
    <row r="73" spans="1:8" x14ac:dyDescent="0.25">
      <c r="A73" s="243"/>
      <c r="B73" s="242"/>
      <c r="C73" s="242" t="s">
        <v>118</v>
      </c>
      <c r="D73" s="242">
        <v>46</v>
      </c>
      <c r="E73" s="248" t="s">
        <v>122</v>
      </c>
      <c r="F73" s="247">
        <v>30000</v>
      </c>
      <c r="G73" s="239">
        <v>2510.1799999999998</v>
      </c>
      <c r="H73" s="232">
        <f>G73/(F73/100)</f>
        <v>8.3672666666666657</v>
      </c>
    </row>
    <row r="74" spans="1:8" x14ac:dyDescent="0.25">
      <c r="A74" s="243"/>
      <c r="B74" s="242"/>
      <c r="C74" s="242"/>
      <c r="D74" s="278">
        <v>41</v>
      </c>
      <c r="E74" s="248" t="s">
        <v>121</v>
      </c>
      <c r="F74" s="277">
        <v>15000</v>
      </c>
      <c r="G74" s="239">
        <v>7323.14</v>
      </c>
      <c r="H74" s="232">
        <f>G74/(F74/100)</f>
        <v>48.820933333333336</v>
      </c>
    </row>
    <row r="75" spans="1:8" x14ac:dyDescent="0.25">
      <c r="A75" s="243"/>
      <c r="B75" s="242"/>
      <c r="C75" s="242" t="s">
        <v>118</v>
      </c>
      <c r="D75" s="242">
        <v>46</v>
      </c>
      <c r="E75" s="248" t="s">
        <v>120</v>
      </c>
      <c r="F75" s="247">
        <v>4200</v>
      </c>
      <c r="G75" s="239">
        <v>1953.47</v>
      </c>
      <c r="H75" s="232">
        <f>G75/(F75/100)</f>
        <v>46.511190476190478</v>
      </c>
    </row>
    <row r="76" spans="1:8" x14ac:dyDescent="0.25">
      <c r="A76" s="243"/>
      <c r="B76" s="242"/>
      <c r="C76" s="242" t="s">
        <v>118</v>
      </c>
      <c r="D76" s="278">
        <v>41</v>
      </c>
      <c r="E76" s="248" t="s">
        <v>119</v>
      </c>
      <c r="F76" s="277">
        <v>2100</v>
      </c>
      <c r="G76" s="239">
        <v>1010.32</v>
      </c>
      <c r="H76" s="232">
        <f>G76/(F76/100)</f>
        <v>48.110476190476192</v>
      </c>
    </row>
    <row r="77" spans="1:8" x14ac:dyDescent="0.25">
      <c r="A77" s="243"/>
      <c r="B77" s="242"/>
      <c r="C77" s="242" t="s">
        <v>118</v>
      </c>
      <c r="D77" s="278">
        <v>41</v>
      </c>
      <c r="E77" s="248" t="s">
        <v>117</v>
      </c>
      <c r="F77" s="277">
        <v>28400</v>
      </c>
      <c r="G77" s="239">
        <v>2984.95</v>
      </c>
      <c r="H77" s="232">
        <f>G77/(F77/100)</f>
        <v>10.510387323943661</v>
      </c>
    </row>
    <row r="78" spans="1:8" x14ac:dyDescent="0.25">
      <c r="A78" s="273"/>
      <c r="B78" s="242"/>
      <c r="C78" s="242"/>
      <c r="D78" s="242">
        <v>46</v>
      </c>
      <c r="E78" s="248" t="s">
        <v>116</v>
      </c>
      <c r="F78" s="247">
        <v>3000</v>
      </c>
      <c r="G78" s="239">
        <v>2783.11</v>
      </c>
      <c r="H78" s="232">
        <f>G78/(F78/100)</f>
        <v>92.77033333333334</v>
      </c>
    </row>
    <row r="79" spans="1:8" x14ac:dyDescent="0.25">
      <c r="A79" s="273"/>
      <c r="B79" s="276" t="s">
        <v>115</v>
      </c>
      <c r="C79" s="276">
        <v>642</v>
      </c>
      <c r="D79" s="276"/>
      <c r="E79" s="275" t="s">
        <v>114</v>
      </c>
      <c r="F79" s="274">
        <v>4500</v>
      </c>
      <c r="G79" s="239">
        <v>0</v>
      </c>
      <c r="H79" s="232">
        <f>G79/(F79/100)</f>
        <v>0</v>
      </c>
    </row>
    <row r="80" spans="1:8" x14ac:dyDescent="0.25">
      <c r="A80" s="273"/>
      <c r="B80" s="272"/>
      <c r="C80" s="272"/>
      <c r="D80" s="271">
        <v>41</v>
      </c>
      <c r="E80" s="270" t="s">
        <v>113</v>
      </c>
      <c r="F80" s="269">
        <v>4000</v>
      </c>
      <c r="G80" s="239">
        <v>0</v>
      </c>
      <c r="H80" s="232">
        <f>G80/(F80/100)</f>
        <v>0</v>
      </c>
    </row>
    <row r="81" spans="1:8" ht="15.75" thickBot="1" x14ac:dyDescent="0.3">
      <c r="A81" s="268"/>
      <c r="B81" s="267"/>
      <c r="C81" s="267"/>
      <c r="D81" s="266">
        <v>41</v>
      </c>
      <c r="E81" s="265" t="s">
        <v>112</v>
      </c>
      <c r="F81" s="264">
        <v>500</v>
      </c>
      <c r="G81" s="263">
        <v>0</v>
      </c>
      <c r="H81" s="262">
        <f>G81/(F81/100)</f>
        <v>0</v>
      </c>
    </row>
    <row r="82" spans="1:8" ht="15.75" thickTop="1" x14ac:dyDescent="0.25">
      <c r="A82" s="261"/>
      <c r="B82" s="260"/>
      <c r="C82" s="260"/>
      <c r="D82" s="259">
        <v>46</v>
      </c>
      <c r="E82" s="258" t="s">
        <v>111</v>
      </c>
      <c r="F82" s="257">
        <v>209000</v>
      </c>
      <c r="G82" s="256">
        <v>27230.2</v>
      </c>
      <c r="H82" s="255">
        <f>G82/(F82/100)</f>
        <v>13.028803827751197</v>
      </c>
    </row>
    <row r="83" spans="1:8" x14ac:dyDescent="0.25">
      <c r="A83" s="243"/>
      <c r="B83" s="242"/>
      <c r="C83" s="242"/>
      <c r="D83" s="254">
        <v>41</v>
      </c>
      <c r="E83" s="253" t="s">
        <v>111</v>
      </c>
      <c r="F83" s="247">
        <v>417000</v>
      </c>
      <c r="G83" s="239">
        <v>208500</v>
      </c>
      <c r="H83" s="232">
        <f>G83/(F83/100)</f>
        <v>50</v>
      </c>
    </row>
    <row r="84" spans="1:8" x14ac:dyDescent="0.25">
      <c r="A84" s="243"/>
      <c r="B84" s="242"/>
      <c r="C84" s="242"/>
      <c r="D84" s="242">
        <v>111</v>
      </c>
      <c r="E84" s="253" t="s">
        <v>111</v>
      </c>
      <c r="F84" s="252">
        <v>4000</v>
      </c>
      <c r="G84" s="239">
        <v>0</v>
      </c>
      <c r="H84" s="232">
        <f>G84/(F84/100)</f>
        <v>0</v>
      </c>
    </row>
    <row r="85" spans="1:8" ht="15.75" x14ac:dyDescent="0.25">
      <c r="A85" s="243"/>
      <c r="B85" s="251"/>
      <c r="C85" s="251"/>
      <c r="D85" s="251"/>
      <c r="E85" s="250" t="s">
        <v>110</v>
      </c>
      <c r="F85" s="249">
        <v>630000</v>
      </c>
      <c r="G85" s="239">
        <f>SUM(G82:G84)</f>
        <v>235730.2</v>
      </c>
      <c r="H85" s="232">
        <f>G85/(F85/100)</f>
        <v>37.417492063492062</v>
      </c>
    </row>
    <row r="86" spans="1:8" x14ac:dyDescent="0.25">
      <c r="A86" s="243"/>
      <c r="B86" s="242"/>
      <c r="C86" s="242">
        <v>713004</v>
      </c>
      <c r="D86" s="242"/>
      <c r="E86" s="248" t="s">
        <v>109</v>
      </c>
      <c r="F86" s="247">
        <v>17000</v>
      </c>
      <c r="G86" s="239">
        <v>0</v>
      </c>
      <c r="H86" s="232">
        <f>G86/(F86/100)</f>
        <v>0</v>
      </c>
    </row>
    <row r="87" spans="1:8" x14ac:dyDescent="0.25">
      <c r="A87" s="243"/>
      <c r="B87" s="242"/>
      <c r="C87" s="246">
        <v>713004</v>
      </c>
      <c r="D87" s="246"/>
      <c r="E87" s="245" t="s">
        <v>108</v>
      </c>
      <c r="F87" s="244">
        <v>17000</v>
      </c>
      <c r="G87" s="239">
        <v>0</v>
      </c>
      <c r="H87" s="232">
        <f>G87/(F87/100)</f>
        <v>0</v>
      </c>
    </row>
    <row r="88" spans="1:8" x14ac:dyDescent="0.25">
      <c r="A88" s="243"/>
      <c r="B88" s="242"/>
      <c r="C88" s="242">
        <v>819002</v>
      </c>
      <c r="D88" s="242">
        <v>71</v>
      </c>
      <c r="E88" s="241" t="s">
        <v>107</v>
      </c>
      <c r="F88" s="240"/>
      <c r="G88" s="239"/>
      <c r="H88" s="232"/>
    </row>
    <row r="89" spans="1:8" ht="16.5" thickBot="1" x14ac:dyDescent="0.3">
      <c r="A89" s="238"/>
      <c r="B89" s="237"/>
      <c r="C89" s="236"/>
      <c r="D89" s="236"/>
      <c r="E89" s="235" t="s">
        <v>106</v>
      </c>
      <c r="F89" s="234">
        <v>647000</v>
      </c>
      <c r="G89" s="233">
        <v>235730.2</v>
      </c>
      <c r="H89" s="232">
        <f>G89/(F89/100)</f>
        <v>36.434343122102014</v>
      </c>
    </row>
    <row r="90" spans="1:8" ht="15.75" thickTop="1" x14ac:dyDescent="0.25">
      <c r="F90" s="231"/>
    </row>
    <row r="91" spans="1:8" x14ac:dyDescent="0.25">
      <c r="F91" s="231"/>
    </row>
    <row r="92" spans="1:8" x14ac:dyDescent="0.25">
      <c r="F92" s="231"/>
    </row>
    <row r="93" spans="1:8" x14ac:dyDescent="0.25">
      <c r="F93" s="231"/>
    </row>
    <row r="94" spans="1:8" x14ac:dyDescent="0.25">
      <c r="F94" s="231"/>
    </row>
    <row r="95" spans="1:8" x14ac:dyDescent="0.25">
      <c r="F95" s="231"/>
    </row>
    <row r="96" spans="1:8" x14ac:dyDescent="0.25">
      <c r="F96" s="231"/>
    </row>
    <row r="97" spans="1:8" x14ac:dyDescent="0.25">
      <c r="F97" s="231"/>
    </row>
    <row r="98" spans="1:8" x14ac:dyDescent="0.25">
      <c r="F98" s="231"/>
    </row>
    <row r="99" spans="1:8" x14ac:dyDescent="0.25">
      <c r="F99" s="231"/>
    </row>
    <row r="100" spans="1:8" x14ac:dyDescent="0.25">
      <c r="F100" s="231"/>
    </row>
    <row r="101" spans="1:8" ht="19.5" thickBot="1" x14ac:dyDescent="0.35">
      <c r="E101" s="230" t="s">
        <v>105</v>
      </c>
      <c r="F101" s="229"/>
    </row>
    <row r="102" spans="1:8" ht="17.25" thickTop="1" thickBot="1" x14ac:dyDescent="0.3">
      <c r="A102" s="228" t="s">
        <v>104</v>
      </c>
      <c r="B102" s="227" t="s">
        <v>103</v>
      </c>
      <c r="C102" s="227" t="s">
        <v>102</v>
      </c>
      <c r="D102" s="227" t="s">
        <v>101</v>
      </c>
      <c r="E102" s="226" t="s">
        <v>100</v>
      </c>
      <c r="F102" s="225" t="s">
        <v>99</v>
      </c>
      <c r="G102" s="218" t="s">
        <v>98</v>
      </c>
      <c r="H102" s="217" t="s">
        <v>97</v>
      </c>
    </row>
    <row r="103" spans="1:8" ht="19.5" thickBot="1" x14ac:dyDescent="0.35">
      <c r="A103" s="224" t="s">
        <v>96</v>
      </c>
      <c r="B103" s="223"/>
      <c r="C103" s="222"/>
      <c r="D103" s="221"/>
      <c r="E103" s="220" t="s">
        <v>95</v>
      </c>
      <c r="F103" s="219">
        <v>2021</v>
      </c>
      <c r="G103" s="218" t="s">
        <v>94</v>
      </c>
      <c r="H103" s="217" t="s">
        <v>93</v>
      </c>
    </row>
    <row r="104" spans="1:8" ht="20.25" thickTop="1" thickBot="1" x14ac:dyDescent="0.35">
      <c r="A104" s="216"/>
      <c r="B104" s="215"/>
      <c r="C104" s="215"/>
      <c r="D104" s="215"/>
      <c r="E104" s="214" t="s">
        <v>92</v>
      </c>
      <c r="F104" s="213">
        <v>630000</v>
      </c>
      <c r="G104" s="212">
        <v>235730.2</v>
      </c>
      <c r="H104" s="211">
        <f>G104/(F104/100)</f>
        <v>37.417492063492062</v>
      </c>
    </row>
    <row r="105" spans="1:8" ht="17.25" thickTop="1" thickBot="1" x14ac:dyDescent="0.3">
      <c r="A105" s="210"/>
      <c r="B105" s="209"/>
      <c r="C105" s="209"/>
      <c r="D105" s="209"/>
      <c r="E105" s="208" t="s">
        <v>91</v>
      </c>
      <c r="F105" s="207">
        <f>SUM(F106:F112)</f>
        <v>576800</v>
      </c>
      <c r="G105" s="206">
        <f>G106+G107+G110</f>
        <v>195779.95</v>
      </c>
      <c r="H105" s="205">
        <f>G105/(F105/100)</f>
        <v>33.942432385575593</v>
      </c>
    </row>
    <row r="106" spans="1:8" x14ac:dyDescent="0.25">
      <c r="A106" s="190"/>
      <c r="B106" s="189"/>
      <c r="C106" s="189">
        <v>212003</v>
      </c>
      <c r="D106" s="189">
        <v>46</v>
      </c>
      <c r="E106" s="187" t="s">
        <v>85</v>
      </c>
      <c r="F106" s="204">
        <v>41500</v>
      </c>
      <c r="G106" s="174">
        <v>6282.95</v>
      </c>
      <c r="H106" s="44">
        <f>G106/(F106/100)</f>
        <v>15.139638554216868</v>
      </c>
    </row>
    <row r="107" spans="1:8" x14ac:dyDescent="0.25">
      <c r="A107" s="23"/>
      <c r="B107" s="22"/>
      <c r="C107" s="22">
        <v>223001</v>
      </c>
      <c r="D107" s="22">
        <v>46</v>
      </c>
      <c r="E107" s="102" t="s">
        <v>90</v>
      </c>
      <c r="F107" s="34">
        <v>136000</v>
      </c>
      <c r="G107" s="185">
        <v>997</v>
      </c>
      <c r="H107" s="18">
        <f>G107/(F107/100)</f>
        <v>0.7330882352941176</v>
      </c>
    </row>
    <row r="108" spans="1:8" x14ac:dyDescent="0.25">
      <c r="A108" s="23"/>
      <c r="B108" s="22"/>
      <c r="C108" s="22">
        <v>292017</v>
      </c>
      <c r="D108" s="22">
        <v>46</v>
      </c>
      <c r="E108" s="102" t="s">
        <v>89</v>
      </c>
      <c r="F108" s="34">
        <v>0</v>
      </c>
      <c r="G108" s="203">
        <v>0</v>
      </c>
      <c r="H108" s="18">
        <v>0</v>
      </c>
    </row>
    <row r="109" spans="1:8" x14ac:dyDescent="0.25">
      <c r="A109" s="23"/>
      <c r="B109" s="22"/>
      <c r="C109" s="22">
        <v>311000</v>
      </c>
      <c r="D109" s="22">
        <v>71</v>
      </c>
      <c r="E109" s="102" t="s">
        <v>88</v>
      </c>
      <c r="F109" s="34">
        <v>0</v>
      </c>
      <c r="G109" s="185">
        <v>0</v>
      </c>
      <c r="H109" s="18">
        <v>0</v>
      </c>
    </row>
    <row r="110" spans="1:8" x14ac:dyDescent="0.25">
      <c r="A110" s="23"/>
      <c r="B110" s="22"/>
      <c r="C110" s="22">
        <v>312007</v>
      </c>
      <c r="D110" s="22">
        <v>41</v>
      </c>
      <c r="E110" s="102" t="s">
        <v>83</v>
      </c>
      <c r="F110" s="84">
        <v>367300</v>
      </c>
      <c r="G110" s="203">
        <v>188500</v>
      </c>
      <c r="H110" s="18">
        <f>G110/(F110/100)</f>
        <v>51.320446501497415</v>
      </c>
    </row>
    <row r="111" spans="1:8" x14ac:dyDescent="0.25">
      <c r="A111" s="23"/>
      <c r="B111" s="22"/>
      <c r="C111" s="22">
        <v>312001</v>
      </c>
      <c r="D111" s="22">
        <v>111</v>
      </c>
      <c r="E111" s="102" t="s">
        <v>87</v>
      </c>
      <c r="F111" s="84">
        <v>4000</v>
      </c>
      <c r="G111" s="185">
        <v>0</v>
      </c>
      <c r="H111" s="18">
        <f>G111/(F111/100)</f>
        <v>0</v>
      </c>
    </row>
    <row r="112" spans="1:8" ht="15.75" thickBot="1" x14ac:dyDescent="0.3">
      <c r="A112" s="100"/>
      <c r="B112" s="98"/>
      <c r="C112" s="98">
        <v>453000</v>
      </c>
      <c r="D112" s="98">
        <v>46</v>
      </c>
      <c r="E112" s="184" t="s">
        <v>86</v>
      </c>
      <c r="F112" s="173">
        <v>28000</v>
      </c>
      <c r="G112" s="59">
        <v>41450.29</v>
      </c>
      <c r="H112" s="58">
        <f>G112/(F112/100)</f>
        <v>148.03675000000001</v>
      </c>
    </row>
    <row r="113" spans="1:8" ht="16.5" thickBot="1" x14ac:dyDescent="0.3">
      <c r="A113" s="202"/>
      <c r="B113" s="201"/>
      <c r="C113" s="201"/>
      <c r="D113" s="201"/>
      <c r="E113" s="180" t="s">
        <v>34</v>
      </c>
      <c r="F113" s="179">
        <f>SUM(F114:F116)</f>
        <v>22300</v>
      </c>
      <c r="G113" s="200">
        <v>10278.4</v>
      </c>
      <c r="H113" s="177">
        <f>G113/(F113/100)</f>
        <v>46.091479820627804</v>
      </c>
    </row>
    <row r="114" spans="1:8" x14ac:dyDescent="0.25">
      <c r="A114" s="199"/>
      <c r="B114" s="198"/>
      <c r="C114" s="198">
        <v>212003</v>
      </c>
      <c r="D114" s="198">
        <v>46</v>
      </c>
      <c r="E114" s="197" t="s">
        <v>85</v>
      </c>
      <c r="F114" s="196">
        <v>2000</v>
      </c>
      <c r="G114" s="174">
        <v>128.4</v>
      </c>
      <c r="H114" s="44">
        <f>G114/(F114/100)</f>
        <v>6.42</v>
      </c>
    </row>
    <row r="115" spans="1:8" x14ac:dyDescent="0.25">
      <c r="A115" s="23"/>
      <c r="B115" s="22"/>
      <c r="C115" s="28">
        <v>223001</v>
      </c>
      <c r="D115" s="28">
        <v>46</v>
      </c>
      <c r="E115" s="195" t="s">
        <v>84</v>
      </c>
      <c r="F115" s="194">
        <v>0</v>
      </c>
      <c r="G115" s="185">
        <v>0</v>
      </c>
      <c r="H115" s="18">
        <v>0</v>
      </c>
    </row>
    <row r="116" spans="1:8" ht="15.75" thickBot="1" x14ac:dyDescent="0.3">
      <c r="A116" s="64"/>
      <c r="B116" s="62"/>
      <c r="C116" s="63">
        <v>312007</v>
      </c>
      <c r="D116" s="63">
        <v>41</v>
      </c>
      <c r="E116" s="193" t="s">
        <v>83</v>
      </c>
      <c r="F116" s="192">
        <v>20300</v>
      </c>
      <c r="G116" s="172">
        <v>10150</v>
      </c>
      <c r="H116" s="58">
        <f>G116/(F116/100)</f>
        <v>50</v>
      </c>
    </row>
    <row r="117" spans="1:8" ht="16.5" thickBot="1" x14ac:dyDescent="0.3">
      <c r="A117" s="182"/>
      <c r="B117" s="181"/>
      <c r="C117" s="181"/>
      <c r="D117" s="181"/>
      <c r="E117" s="180" t="s">
        <v>82</v>
      </c>
      <c r="F117" s="179">
        <f>SUM(F118:F120)</f>
        <v>19900</v>
      </c>
      <c r="G117" s="191">
        <v>3700</v>
      </c>
      <c r="H117" s="177">
        <f>G117/(F117/100)</f>
        <v>18.592964824120603</v>
      </c>
    </row>
    <row r="118" spans="1:8" x14ac:dyDescent="0.25">
      <c r="A118" s="190"/>
      <c r="B118" s="189"/>
      <c r="C118" s="188">
        <v>212003</v>
      </c>
      <c r="D118" s="188">
        <v>46</v>
      </c>
      <c r="E118" s="187" t="s">
        <v>79</v>
      </c>
      <c r="F118" s="186">
        <v>500</v>
      </c>
      <c r="G118" s="174">
        <v>0</v>
      </c>
      <c r="H118" s="44">
        <f>G118/(F118/100)</f>
        <v>0</v>
      </c>
    </row>
    <row r="119" spans="1:8" x14ac:dyDescent="0.25">
      <c r="A119" s="23"/>
      <c r="B119" s="22"/>
      <c r="C119" s="28">
        <v>223001</v>
      </c>
      <c r="D119" s="28">
        <v>46</v>
      </c>
      <c r="E119" s="102" t="s">
        <v>81</v>
      </c>
      <c r="F119" s="84">
        <v>0</v>
      </c>
      <c r="G119" s="185">
        <v>0</v>
      </c>
      <c r="H119" s="18">
        <v>0</v>
      </c>
    </row>
    <row r="120" spans="1:8" ht="15.75" thickBot="1" x14ac:dyDescent="0.3">
      <c r="A120" s="100"/>
      <c r="B120" s="98"/>
      <c r="C120" s="99">
        <v>312007</v>
      </c>
      <c r="D120" s="99">
        <v>41</v>
      </c>
      <c r="E120" s="184" t="s">
        <v>78</v>
      </c>
      <c r="F120" s="183">
        <v>19400</v>
      </c>
      <c r="G120" s="172">
        <v>3700</v>
      </c>
      <c r="H120" s="58">
        <f>G120/(F120/100)</f>
        <v>19.072164948453608</v>
      </c>
    </row>
    <row r="121" spans="1:8" ht="16.5" thickBot="1" x14ac:dyDescent="0.3">
      <c r="A121" s="182"/>
      <c r="B121" s="181"/>
      <c r="C121" s="181"/>
      <c r="D121" s="181"/>
      <c r="E121" s="180" t="s">
        <v>80</v>
      </c>
      <c r="F121" s="179">
        <f>SUM(F122+F123)</f>
        <v>11000</v>
      </c>
      <c r="G121" s="178">
        <v>7194</v>
      </c>
      <c r="H121" s="177">
        <f>G121/(F121/100)</f>
        <v>65.400000000000006</v>
      </c>
    </row>
    <row r="122" spans="1:8" x14ac:dyDescent="0.25">
      <c r="A122" s="50"/>
      <c r="B122" s="48"/>
      <c r="C122" s="143">
        <v>212003</v>
      </c>
      <c r="D122" s="143">
        <v>46</v>
      </c>
      <c r="E122" s="176" t="s">
        <v>79</v>
      </c>
      <c r="F122" s="175">
        <v>1000</v>
      </c>
      <c r="G122" s="174">
        <v>1044</v>
      </c>
      <c r="H122" s="44">
        <f>G122/(F122/100)</f>
        <v>104.4</v>
      </c>
    </row>
    <row r="123" spans="1:8" ht="15.75" thickBot="1" x14ac:dyDescent="0.3">
      <c r="A123" s="100"/>
      <c r="B123" s="98"/>
      <c r="C123" s="99">
        <v>312007</v>
      </c>
      <c r="D123" s="99">
        <v>41</v>
      </c>
      <c r="E123" s="97" t="s">
        <v>78</v>
      </c>
      <c r="F123" s="173">
        <v>10000</v>
      </c>
      <c r="G123" s="172">
        <v>6150</v>
      </c>
      <c r="H123" s="58">
        <f>G123/(F123/100)</f>
        <v>61.5</v>
      </c>
    </row>
    <row r="124" spans="1:8" ht="17.25" thickTop="1" thickBot="1" x14ac:dyDescent="0.3">
      <c r="A124" s="57"/>
      <c r="B124" s="56"/>
      <c r="C124" s="171">
        <v>320000</v>
      </c>
      <c r="D124" s="170">
        <v>41</v>
      </c>
      <c r="E124" s="169" t="s">
        <v>77</v>
      </c>
      <c r="F124" s="168">
        <v>17000</v>
      </c>
      <c r="G124" s="167">
        <v>0</v>
      </c>
      <c r="H124" s="52">
        <f>G124/(F124/100)</f>
        <v>0</v>
      </c>
    </row>
    <row r="125" spans="1:8" ht="15.75" thickTop="1" x14ac:dyDescent="0.25">
      <c r="A125" s="140"/>
      <c r="B125" s="140"/>
      <c r="C125" s="166">
        <v>456002</v>
      </c>
      <c r="D125" s="166">
        <v>71</v>
      </c>
      <c r="E125" s="166" t="s">
        <v>76</v>
      </c>
      <c r="F125" s="165">
        <v>8988</v>
      </c>
      <c r="G125" s="164">
        <v>8988</v>
      </c>
      <c r="H125" s="44">
        <f>G125/(F125/100)</f>
        <v>100</v>
      </c>
    </row>
    <row r="126" spans="1:8" x14ac:dyDescent="0.25">
      <c r="A126" s="22"/>
      <c r="B126" s="22"/>
      <c r="C126" s="28"/>
      <c r="D126" s="28"/>
      <c r="E126" s="28" t="s">
        <v>75</v>
      </c>
      <c r="F126" s="163">
        <f>F121+F117+F113+F105+F124</f>
        <v>647000</v>
      </c>
      <c r="G126" s="19"/>
      <c r="H126" s="18">
        <f>G126/(F126/100)</f>
        <v>0</v>
      </c>
    </row>
    <row r="127" spans="1:8" ht="15.75" thickBot="1" x14ac:dyDescent="0.3">
      <c r="A127" s="7"/>
      <c r="B127" s="7"/>
      <c r="C127" s="63"/>
      <c r="D127" s="63"/>
      <c r="E127" s="162"/>
      <c r="F127" s="161"/>
      <c r="G127" s="59"/>
      <c r="H127" s="58">
        <v>0</v>
      </c>
    </row>
    <row r="128" spans="1:8" ht="19.5" thickTop="1" x14ac:dyDescent="0.3">
      <c r="A128" s="160"/>
      <c r="B128" s="159"/>
      <c r="C128" s="159"/>
      <c r="D128" s="159"/>
      <c r="E128" s="158" t="s">
        <v>74</v>
      </c>
      <c r="F128" s="157"/>
      <c r="G128" s="156"/>
      <c r="H128" s="155">
        <v>0</v>
      </c>
    </row>
    <row r="129" spans="1:10" ht="19.5" thickBot="1" x14ac:dyDescent="0.35">
      <c r="A129" s="154" t="s">
        <v>73</v>
      </c>
      <c r="B129" s="153"/>
      <c r="C129" s="152"/>
      <c r="D129" s="151"/>
      <c r="E129" s="150" t="s">
        <v>72</v>
      </c>
      <c r="F129" s="149">
        <f>SUM(F130+FB181+F199+F214+F235+F181)</f>
        <v>629000</v>
      </c>
      <c r="G129" s="80">
        <v>235730.2</v>
      </c>
      <c r="H129" s="79">
        <f>G129/(F129/100)</f>
        <v>37.476979332273451</v>
      </c>
    </row>
    <row r="130" spans="1:10" ht="17.25" thickTop="1" thickBot="1" x14ac:dyDescent="0.3">
      <c r="A130" s="148"/>
      <c r="B130" s="147"/>
      <c r="C130" s="147"/>
      <c r="D130" s="147"/>
      <c r="E130" s="117" t="s">
        <v>71</v>
      </c>
      <c r="F130" s="146">
        <f>SUM(F131+F132+F133+F134+F135+F141+F150+F156+F161+F162+F178)</f>
        <v>571000</v>
      </c>
      <c r="G130" s="53">
        <f>G131+G132+G133+G134+G135+G141+G150+G156+G161+G162</f>
        <v>174257.09999999998</v>
      </c>
      <c r="H130" s="52">
        <f>G130/(F130/100)</f>
        <v>30.517880910683008</v>
      </c>
    </row>
    <row r="131" spans="1:10" ht="16.5" thickTop="1" x14ac:dyDescent="0.25">
      <c r="A131" s="50"/>
      <c r="B131" s="48"/>
      <c r="C131" s="76">
        <v>610</v>
      </c>
      <c r="D131" s="76"/>
      <c r="E131" s="92" t="s">
        <v>70</v>
      </c>
      <c r="F131" s="145">
        <v>168000</v>
      </c>
      <c r="G131" s="135">
        <v>74303</v>
      </c>
      <c r="H131" s="44">
        <f>G131/(F131/100)</f>
        <v>44.227976190476191</v>
      </c>
      <c r="I131" s="51"/>
    </row>
    <row r="132" spans="1:10" ht="15.75" x14ac:dyDescent="0.25">
      <c r="A132" s="23"/>
      <c r="B132" s="22"/>
      <c r="C132" s="32">
        <v>620</v>
      </c>
      <c r="D132" s="32"/>
      <c r="E132" s="111" t="s">
        <v>69</v>
      </c>
      <c r="F132" s="30">
        <v>66000</v>
      </c>
      <c r="G132" s="133">
        <v>25524</v>
      </c>
      <c r="H132" s="18">
        <f>G132/(F132/100)</f>
        <v>38.672727272727272</v>
      </c>
      <c r="J132" s="51"/>
    </row>
    <row r="133" spans="1:10" ht="15.75" x14ac:dyDescent="0.25">
      <c r="A133" s="23"/>
      <c r="B133" s="22"/>
      <c r="C133" s="32">
        <v>627</v>
      </c>
      <c r="D133" s="32"/>
      <c r="E133" s="111" t="s">
        <v>68</v>
      </c>
      <c r="F133" s="30">
        <v>4000</v>
      </c>
      <c r="G133" s="133">
        <v>2378</v>
      </c>
      <c r="H133" s="18">
        <f>G133/(F133/100)</f>
        <v>59.45</v>
      </c>
    </row>
    <row r="134" spans="1:10" ht="15.75" x14ac:dyDescent="0.25">
      <c r="A134" s="23"/>
      <c r="B134" s="22"/>
      <c r="C134" s="33">
        <v>631</v>
      </c>
      <c r="D134" s="33"/>
      <c r="E134" s="111" t="s">
        <v>67</v>
      </c>
      <c r="F134" s="134">
        <v>100</v>
      </c>
      <c r="G134" s="133">
        <v>129</v>
      </c>
      <c r="H134" s="18">
        <f>G134/(F134/100)</f>
        <v>129</v>
      </c>
    </row>
    <row r="135" spans="1:10" ht="15.75" x14ac:dyDescent="0.25">
      <c r="A135" s="23"/>
      <c r="B135" s="22"/>
      <c r="C135" s="33">
        <v>632</v>
      </c>
      <c r="D135" s="33"/>
      <c r="E135" s="103" t="s">
        <v>66</v>
      </c>
      <c r="F135" s="134">
        <f>F136+F137+F138+F139+F140</f>
        <v>94690</v>
      </c>
      <c r="G135" s="133">
        <v>38562.33</v>
      </c>
      <c r="H135" s="18">
        <f>G135/(F135/100)</f>
        <v>40.724817826592037</v>
      </c>
    </row>
    <row r="136" spans="1:10" x14ac:dyDescent="0.25">
      <c r="A136" s="23"/>
      <c r="B136" s="22"/>
      <c r="C136" s="28">
        <v>632001</v>
      </c>
      <c r="D136" s="22"/>
      <c r="E136" s="83" t="s">
        <v>17</v>
      </c>
      <c r="F136" s="84">
        <v>85000</v>
      </c>
      <c r="G136" s="19">
        <v>35094.980000000003</v>
      </c>
      <c r="H136" s="18">
        <f>G136/(F136/100)</f>
        <v>41.288211764705885</v>
      </c>
    </row>
    <row r="137" spans="1:10" x14ac:dyDescent="0.25">
      <c r="A137" s="23"/>
      <c r="B137" s="22"/>
      <c r="C137" s="28">
        <v>632002</v>
      </c>
      <c r="D137" s="22"/>
      <c r="E137" s="83" t="s">
        <v>32</v>
      </c>
      <c r="F137" s="84">
        <v>5000</v>
      </c>
      <c r="G137" s="19">
        <v>2307.5700000000002</v>
      </c>
      <c r="H137" s="18">
        <f>G137/(F137/100)</f>
        <v>46.151400000000002</v>
      </c>
      <c r="I137" s="144"/>
    </row>
    <row r="138" spans="1:10" x14ac:dyDescent="0.25">
      <c r="A138" s="23"/>
      <c r="B138" s="22"/>
      <c r="C138" s="28">
        <v>632003</v>
      </c>
      <c r="D138" s="22"/>
      <c r="E138" s="83" t="s">
        <v>65</v>
      </c>
      <c r="F138" s="84">
        <v>1990</v>
      </c>
      <c r="G138" s="19">
        <v>183.37</v>
      </c>
      <c r="H138" s="18">
        <f>G138/(F138/100)</f>
        <v>9.2145728643216085</v>
      </c>
      <c r="I138" s="144"/>
    </row>
    <row r="139" spans="1:10" x14ac:dyDescent="0.25">
      <c r="A139" s="23"/>
      <c r="B139" s="22"/>
      <c r="C139" s="28">
        <v>632004</v>
      </c>
      <c r="D139" s="22"/>
      <c r="E139" s="83" t="s">
        <v>14</v>
      </c>
      <c r="F139" s="84">
        <v>200</v>
      </c>
      <c r="G139" s="19">
        <v>0</v>
      </c>
      <c r="H139" s="18">
        <f>G139/(F139/100)</f>
        <v>0</v>
      </c>
      <c r="I139" s="144"/>
    </row>
    <row r="140" spans="1:10" x14ac:dyDescent="0.25">
      <c r="A140" s="23"/>
      <c r="B140" s="22"/>
      <c r="C140" s="28">
        <v>632005</v>
      </c>
      <c r="D140" s="22"/>
      <c r="E140" s="83" t="s">
        <v>13</v>
      </c>
      <c r="F140" s="84">
        <v>2500</v>
      </c>
      <c r="G140" s="19">
        <v>976.41</v>
      </c>
      <c r="H140" s="18">
        <f>G140/(F140/100)</f>
        <v>39.056399999999996</v>
      </c>
      <c r="I140" s="144"/>
    </row>
    <row r="141" spans="1:10" ht="15.75" x14ac:dyDescent="0.25">
      <c r="A141" s="23"/>
      <c r="B141" s="22"/>
      <c r="C141" s="33">
        <v>633</v>
      </c>
      <c r="D141" s="32"/>
      <c r="E141" s="103" t="s">
        <v>11</v>
      </c>
      <c r="F141" s="134">
        <f>SUM(F142:F149)</f>
        <v>20900</v>
      </c>
      <c r="G141" s="133">
        <v>7993.21</v>
      </c>
      <c r="H141" s="18">
        <f>G141/(F141/100)</f>
        <v>38.245023923444975</v>
      </c>
    </row>
    <row r="142" spans="1:10" x14ac:dyDescent="0.25">
      <c r="A142" s="23"/>
      <c r="B142" s="22"/>
      <c r="C142" s="28">
        <v>633001</v>
      </c>
      <c r="D142" s="22"/>
      <c r="E142" s="83" t="s">
        <v>64</v>
      </c>
      <c r="F142" s="84">
        <v>5000</v>
      </c>
      <c r="G142" s="19">
        <v>1945</v>
      </c>
      <c r="H142" s="18">
        <f>G142/(F142/100)</f>
        <v>38.9</v>
      </c>
    </row>
    <row r="143" spans="1:10" x14ac:dyDescent="0.25">
      <c r="A143" s="23"/>
      <c r="B143" s="22"/>
      <c r="C143" s="28">
        <v>633002</v>
      </c>
      <c r="D143" s="22"/>
      <c r="E143" s="83" t="s">
        <v>63</v>
      </c>
      <c r="F143" s="84">
        <v>2000</v>
      </c>
      <c r="G143" s="19">
        <v>437.98</v>
      </c>
      <c r="H143" s="18">
        <f>G143/(F143/100)</f>
        <v>21.899000000000001</v>
      </c>
    </row>
    <row r="144" spans="1:10" x14ac:dyDescent="0.25">
      <c r="A144" s="23"/>
      <c r="B144" s="22"/>
      <c r="C144" s="28">
        <v>633003</v>
      </c>
      <c r="D144" s="22"/>
      <c r="E144" s="83" t="s">
        <v>62</v>
      </c>
      <c r="F144" s="84">
        <v>300</v>
      </c>
      <c r="G144" s="19">
        <v>842.5</v>
      </c>
      <c r="H144" s="18">
        <f>G144/(F144/100)</f>
        <v>280.83333333333331</v>
      </c>
    </row>
    <row r="145" spans="1:8" x14ac:dyDescent="0.25">
      <c r="A145" s="23"/>
      <c r="B145" s="22"/>
      <c r="C145" s="28">
        <v>633004</v>
      </c>
      <c r="D145" s="22"/>
      <c r="E145" s="83" t="s">
        <v>61</v>
      </c>
      <c r="F145" s="84">
        <v>6500</v>
      </c>
      <c r="G145" s="19">
        <v>747.26</v>
      </c>
      <c r="H145" s="18">
        <f>G145/(F145/100)</f>
        <v>11.496307692307692</v>
      </c>
    </row>
    <row r="146" spans="1:8" x14ac:dyDescent="0.25">
      <c r="A146" s="23"/>
      <c r="B146" s="22"/>
      <c r="C146" s="28">
        <v>633006</v>
      </c>
      <c r="D146" s="22"/>
      <c r="E146" s="83" t="s">
        <v>10</v>
      </c>
      <c r="F146" s="84">
        <v>5000</v>
      </c>
      <c r="G146" s="19">
        <v>3289.3</v>
      </c>
      <c r="H146" s="18">
        <f>G146/(F146/100)</f>
        <v>65.786000000000001</v>
      </c>
    </row>
    <row r="147" spans="1:8" x14ac:dyDescent="0.25">
      <c r="A147" s="23"/>
      <c r="B147" s="22"/>
      <c r="C147" s="28">
        <v>633009</v>
      </c>
      <c r="D147" s="22"/>
      <c r="E147" s="83" t="s">
        <v>60</v>
      </c>
      <c r="F147" s="84">
        <v>300</v>
      </c>
      <c r="G147" s="19">
        <v>0</v>
      </c>
      <c r="H147" s="18">
        <f>G147/(F147/100)</f>
        <v>0</v>
      </c>
    </row>
    <row r="148" spans="1:8" x14ac:dyDescent="0.25">
      <c r="A148" s="23"/>
      <c r="B148" s="22"/>
      <c r="C148" s="28">
        <v>633010</v>
      </c>
      <c r="D148" s="22"/>
      <c r="E148" s="83" t="s">
        <v>59</v>
      </c>
      <c r="F148" s="84">
        <v>300</v>
      </c>
      <c r="G148" s="19">
        <v>467.36</v>
      </c>
      <c r="H148" s="18">
        <f>G148/(F148/100)</f>
        <v>155.78666666666666</v>
      </c>
    </row>
    <row r="149" spans="1:8" ht="15.75" thickBot="1" x14ac:dyDescent="0.3">
      <c r="A149" s="50"/>
      <c r="B149" s="48"/>
      <c r="C149" s="143">
        <v>633016</v>
      </c>
      <c r="D149" s="48"/>
      <c r="E149" s="142" t="s">
        <v>58</v>
      </c>
      <c r="F149" s="84">
        <v>1500</v>
      </c>
      <c r="G149" s="80">
        <v>263.81</v>
      </c>
      <c r="H149" s="79">
        <f>G149/(F149/100)</f>
        <v>17.587333333333333</v>
      </c>
    </row>
    <row r="150" spans="1:8" ht="16.5" thickTop="1" x14ac:dyDescent="0.25">
      <c r="A150" s="141"/>
      <c r="B150" s="140"/>
      <c r="C150" s="139">
        <v>634</v>
      </c>
      <c r="D150" s="138"/>
      <c r="E150" s="137" t="s">
        <v>57</v>
      </c>
      <c r="F150" s="136">
        <f>SUM(F151:F155)</f>
        <v>4500</v>
      </c>
      <c r="G150" s="135">
        <v>390.06</v>
      </c>
      <c r="H150" s="44">
        <f>G150/(F150/100)</f>
        <v>8.6679999999999993</v>
      </c>
    </row>
    <row r="151" spans="1:8" x14ac:dyDescent="0.25">
      <c r="A151" s="23"/>
      <c r="B151" s="22"/>
      <c r="C151" s="28">
        <v>634001</v>
      </c>
      <c r="D151" s="22"/>
      <c r="E151" s="83" t="s">
        <v>56</v>
      </c>
      <c r="F151" s="84">
        <v>600</v>
      </c>
      <c r="G151" s="19">
        <v>123.89</v>
      </c>
      <c r="H151" s="18">
        <f>G151/(F151/100)</f>
        <v>20.648333333333333</v>
      </c>
    </row>
    <row r="152" spans="1:8" x14ac:dyDescent="0.25">
      <c r="A152" s="23"/>
      <c r="B152" s="22"/>
      <c r="C152" s="28">
        <v>634002</v>
      </c>
      <c r="D152" s="22"/>
      <c r="E152" s="83" t="s">
        <v>55</v>
      </c>
      <c r="F152" s="84">
        <v>1500</v>
      </c>
      <c r="G152" s="19">
        <v>105</v>
      </c>
      <c r="H152" s="18">
        <f>G152/(F152/100)</f>
        <v>7</v>
      </c>
    </row>
    <row r="153" spans="1:8" x14ac:dyDescent="0.25">
      <c r="A153" s="23"/>
      <c r="B153" s="22"/>
      <c r="C153" s="28">
        <v>634003</v>
      </c>
      <c r="D153" s="22"/>
      <c r="E153" s="83" t="s">
        <v>54</v>
      </c>
      <c r="F153" s="84">
        <v>500</v>
      </c>
      <c r="G153" s="19">
        <v>161.16999999999999</v>
      </c>
      <c r="H153" s="18">
        <f>G153/(F153/100)</f>
        <v>32.233999999999995</v>
      </c>
    </row>
    <row r="154" spans="1:8" x14ac:dyDescent="0.25">
      <c r="A154" s="23"/>
      <c r="B154" s="22"/>
      <c r="C154" s="28">
        <v>634004</v>
      </c>
      <c r="D154" s="22"/>
      <c r="E154" s="83" t="s">
        <v>53</v>
      </c>
      <c r="F154" s="84">
        <v>900</v>
      </c>
      <c r="G154" s="19">
        <v>0</v>
      </c>
      <c r="H154" s="18">
        <f>G154/(F154/100)</f>
        <v>0</v>
      </c>
    </row>
    <row r="155" spans="1:8" x14ac:dyDescent="0.25">
      <c r="A155" s="23"/>
      <c r="B155" s="22"/>
      <c r="C155" s="28">
        <v>634005</v>
      </c>
      <c r="D155" s="22"/>
      <c r="E155" s="83" t="s">
        <v>52</v>
      </c>
      <c r="F155" s="84">
        <v>1000</v>
      </c>
      <c r="G155" s="19">
        <v>0</v>
      </c>
      <c r="H155" s="18">
        <f>G155/(F155/100)</f>
        <v>0</v>
      </c>
    </row>
    <row r="156" spans="1:8" ht="15.75" x14ac:dyDescent="0.25">
      <c r="A156" s="23"/>
      <c r="B156" s="22"/>
      <c r="C156" s="33">
        <v>635</v>
      </c>
      <c r="D156" s="32"/>
      <c r="E156" s="103" t="s">
        <v>9</v>
      </c>
      <c r="F156" s="134">
        <f>SUM(F157:F160)</f>
        <v>9000</v>
      </c>
      <c r="G156" s="133">
        <v>1041.1099999999999</v>
      </c>
      <c r="H156" s="18">
        <f>G156/(F156/100)</f>
        <v>11.567888888888888</v>
      </c>
    </row>
    <row r="157" spans="1:8" x14ac:dyDescent="0.25">
      <c r="A157" s="23"/>
      <c r="B157" s="22"/>
      <c r="C157" s="28">
        <v>635001</v>
      </c>
      <c r="D157" s="22"/>
      <c r="E157" s="83" t="s">
        <v>51</v>
      </c>
      <c r="F157" s="84">
        <v>500</v>
      </c>
      <c r="G157" s="19">
        <v>168.8</v>
      </c>
      <c r="H157" s="18">
        <f>G157/(F157/100)</f>
        <v>33.760000000000005</v>
      </c>
    </row>
    <row r="158" spans="1:8" x14ac:dyDescent="0.25">
      <c r="A158" s="23"/>
      <c r="B158" s="22"/>
      <c r="C158" s="28">
        <v>635002</v>
      </c>
      <c r="D158" s="22"/>
      <c r="E158" s="83" t="s">
        <v>50</v>
      </c>
      <c r="F158" s="84">
        <v>500</v>
      </c>
      <c r="G158" s="19">
        <v>12.5</v>
      </c>
      <c r="H158" s="18">
        <f>G158/(F158/100)</f>
        <v>2.5</v>
      </c>
    </row>
    <row r="159" spans="1:8" x14ac:dyDescent="0.25">
      <c r="A159" s="23"/>
      <c r="B159" s="22"/>
      <c r="C159" s="28">
        <v>635004</v>
      </c>
      <c r="D159" s="22"/>
      <c r="E159" s="83" t="s">
        <v>30</v>
      </c>
      <c r="F159" s="84">
        <v>6000</v>
      </c>
      <c r="G159" s="19">
        <v>653</v>
      </c>
      <c r="H159" s="18">
        <f>G159/(F159/100)</f>
        <v>10.883333333333333</v>
      </c>
    </row>
    <row r="160" spans="1:8" x14ac:dyDescent="0.25">
      <c r="A160" s="23"/>
      <c r="B160" s="22"/>
      <c r="C160" s="28">
        <v>635006</v>
      </c>
      <c r="D160" s="22"/>
      <c r="E160" s="83" t="s">
        <v>49</v>
      </c>
      <c r="F160" s="84">
        <v>2000</v>
      </c>
      <c r="G160" s="19">
        <v>206.81</v>
      </c>
      <c r="H160" s="18">
        <f>G160/(F160/100)</f>
        <v>10.3405</v>
      </c>
    </row>
    <row r="161" spans="1:8" ht="15.75" x14ac:dyDescent="0.25">
      <c r="A161" s="23"/>
      <c r="B161" s="22"/>
      <c r="C161" s="33">
        <v>636</v>
      </c>
      <c r="D161" s="69"/>
      <c r="E161" s="103" t="s">
        <v>48</v>
      </c>
      <c r="F161" s="134">
        <v>900</v>
      </c>
      <c r="G161" s="133">
        <v>900</v>
      </c>
      <c r="H161" s="18">
        <f>G161/(F161/100)</f>
        <v>100</v>
      </c>
    </row>
    <row r="162" spans="1:8" ht="15.75" x14ac:dyDescent="0.25">
      <c r="A162" s="23"/>
      <c r="B162" s="22"/>
      <c r="C162" s="33">
        <v>637</v>
      </c>
      <c r="D162" s="112"/>
      <c r="E162" s="103" t="s">
        <v>5</v>
      </c>
      <c r="F162" s="134">
        <f>SUM(F163:F177)</f>
        <v>198410</v>
      </c>
      <c r="G162" s="133">
        <v>23036.39</v>
      </c>
      <c r="H162" s="18">
        <f>G162/(F162/100)</f>
        <v>11.610498462779095</v>
      </c>
    </row>
    <row r="163" spans="1:8" x14ac:dyDescent="0.25">
      <c r="A163" s="23"/>
      <c r="B163" s="22"/>
      <c r="C163" s="25">
        <v>637001</v>
      </c>
      <c r="D163" s="132"/>
      <c r="E163" s="130" t="s">
        <v>4</v>
      </c>
      <c r="F163" s="101">
        <v>1200</v>
      </c>
      <c r="G163" s="19">
        <v>433</v>
      </c>
      <c r="H163" s="18">
        <f>G163/(F163/100)</f>
        <v>36.083333333333336</v>
      </c>
    </row>
    <row r="164" spans="1:8" x14ac:dyDescent="0.25">
      <c r="A164" s="23"/>
      <c r="B164" s="22"/>
      <c r="C164" s="28">
        <v>637002</v>
      </c>
      <c r="D164" s="22"/>
      <c r="E164" s="83" t="s">
        <v>28</v>
      </c>
      <c r="F164" s="34">
        <v>94000</v>
      </c>
      <c r="G164" s="19">
        <v>1108</v>
      </c>
      <c r="H164" s="18">
        <f>G164/(F164/100)</f>
        <v>1.1787234042553192</v>
      </c>
    </row>
    <row r="165" spans="1:8" x14ac:dyDescent="0.25">
      <c r="A165" s="23"/>
      <c r="B165" s="22"/>
      <c r="C165" s="22">
        <v>637003</v>
      </c>
      <c r="D165" s="22"/>
      <c r="E165" s="102" t="s">
        <v>47</v>
      </c>
      <c r="F165" s="34">
        <v>2000</v>
      </c>
      <c r="G165" s="19">
        <v>0</v>
      </c>
      <c r="H165" s="18">
        <f>G165/(F165/100)</f>
        <v>0</v>
      </c>
    </row>
    <row r="166" spans="1:8" x14ac:dyDescent="0.25">
      <c r="A166" s="23"/>
      <c r="B166" s="22"/>
      <c r="C166" s="22">
        <v>637004</v>
      </c>
      <c r="D166" s="22"/>
      <c r="E166" s="102" t="s">
        <v>46</v>
      </c>
      <c r="F166" s="34">
        <v>16500</v>
      </c>
      <c r="G166" s="19">
        <v>3762.59</v>
      </c>
      <c r="H166" s="18">
        <f>G166/(F166/100)</f>
        <v>22.803575757575757</v>
      </c>
    </row>
    <row r="167" spans="1:8" x14ac:dyDescent="0.25">
      <c r="A167" s="23"/>
      <c r="B167" s="22"/>
      <c r="C167" s="22">
        <v>637005</v>
      </c>
      <c r="D167" s="22"/>
      <c r="E167" s="102" t="s">
        <v>26</v>
      </c>
      <c r="F167" s="34">
        <v>1000</v>
      </c>
      <c r="G167" s="19">
        <v>300</v>
      </c>
      <c r="H167" s="18">
        <f>G167/(F167/100)</f>
        <v>30</v>
      </c>
    </row>
    <row r="168" spans="1:8" x14ac:dyDescent="0.25">
      <c r="A168" s="23"/>
      <c r="B168" s="22"/>
      <c r="C168" s="28">
        <v>637006</v>
      </c>
      <c r="D168" s="22"/>
      <c r="E168" s="83" t="s">
        <v>45</v>
      </c>
      <c r="F168" s="40">
        <v>200</v>
      </c>
      <c r="G168" s="19">
        <v>0</v>
      </c>
      <c r="H168" s="18">
        <f>G168/(F168/100)</f>
        <v>0</v>
      </c>
    </row>
    <row r="169" spans="1:8" x14ac:dyDescent="0.25">
      <c r="A169" s="23"/>
      <c r="B169" s="22"/>
      <c r="C169" s="28">
        <v>637007</v>
      </c>
      <c r="D169" s="22"/>
      <c r="E169" s="83" t="s">
        <v>2</v>
      </c>
      <c r="F169" s="40">
        <v>200</v>
      </c>
      <c r="G169" s="19">
        <v>0</v>
      </c>
      <c r="H169" s="18">
        <f>G169/(F169/100)</f>
        <v>0</v>
      </c>
    </row>
    <row r="170" spans="1:8" x14ac:dyDescent="0.25">
      <c r="A170" s="23"/>
      <c r="B170" s="22"/>
      <c r="C170" s="28">
        <v>637011</v>
      </c>
      <c r="D170" s="22"/>
      <c r="E170" s="83" t="s">
        <v>44</v>
      </c>
      <c r="F170" s="40">
        <v>200</v>
      </c>
      <c r="G170" s="19">
        <v>0</v>
      </c>
      <c r="H170" s="18">
        <f>G170/(F170/100)</f>
        <v>0</v>
      </c>
    </row>
    <row r="171" spans="1:8" x14ac:dyDescent="0.25">
      <c r="A171" s="23"/>
      <c r="B171" s="22"/>
      <c r="C171" s="28">
        <v>637012</v>
      </c>
      <c r="D171" s="22"/>
      <c r="E171" s="83" t="s">
        <v>43</v>
      </c>
      <c r="F171" s="84">
        <v>33000</v>
      </c>
      <c r="G171" s="19">
        <v>1512.68</v>
      </c>
      <c r="H171" s="18">
        <f>G171/(F171/100)</f>
        <v>4.5838787878787883</v>
      </c>
    </row>
    <row r="172" spans="1:8" x14ac:dyDescent="0.25">
      <c r="A172" s="23"/>
      <c r="B172" s="22"/>
      <c r="C172" s="28">
        <v>637014</v>
      </c>
      <c r="D172" s="22"/>
      <c r="E172" s="83" t="s">
        <v>42</v>
      </c>
      <c r="F172" s="84">
        <v>15000</v>
      </c>
      <c r="G172" s="19">
        <v>7323.14</v>
      </c>
      <c r="H172" s="18">
        <f>G172/(F172/100)</f>
        <v>48.820933333333336</v>
      </c>
    </row>
    <row r="173" spans="1:8" x14ac:dyDescent="0.25">
      <c r="A173" s="23"/>
      <c r="B173" s="22"/>
      <c r="C173" s="22">
        <v>637015</v>
      </c>
      <c r="D173" s="22"/>
      <c r="E173" s="102" t="s">
        <v>41</v>
      </c>
      <c r="F173" s="34">
        <v>1500</v>
      </c>
      <c r="G173" s="19">
        <v>1933.85</v>
      </c>
      <c r="H173" s="18">
        <f>G173/(F173/100)</f>
        <v>128.92333333333332</v>
      </c>
    </row>
    <row r="174" spans="1:8" x14ac:dyDescent="0.25">
      <c r="A174" s="23"/>
      <c r="B174" s="22"/>
      <c r="C174" s="28">
        <v>637016</v>
      </c>
      <c r="D174" s="22"/>
      <c r="E174" s="83" t="s">
        <v>40</v>
      </c>
      <c r="F174" s="84">
        <v>2100</v>
      </c>
      <c r="G174" s="19">
        <v>1010.32</v>
      </c>
      <c r="H174" s="18">
        <f>G174/(F174/100)</f>
        <v>48.110476190476192</v>
      </c>
    </row>
    <row r="175" spans="1:8" x14ac:dyDescent="0.25">
      <c r="A175" s="23"/>
      <c r="B175" s="22"/>
      <c r="C175" s="28">
        <v>637027</v>
      </c>
      <c r="D175" s="22"/>
      <c r="E175" s="83" t="s">
        <v>39</v>
      </c>
      <c r="F175" s="84">
        <v>28400</v>
      </c>
      <c r="G175" s="19">
        <v>2984.95</v>
      </c>
      <c r="H175" s="18">
        <f>G175/(F175/100)</f>
        <v>10.510387323943661</v>
      </c>
    </row>
    <row r="176" spans="1:8" x14ac:dyDescent="0.25">
      <c r="A176" s="23"/>
      <c r="B176" s="22"/>
      <c r="C176" s="110">
        <v>637031</v>
      </c>
      <c r="D176" s="22"/>
      <c r="E176" s="83" t="s">
        <v>38</v>
      </c>
      <c r="F176" s="84">
        <v>1000</v>
      </c>
      <c r="G176" s="19">
        <v>977.5</v>
      </c>
      <c r="H176" s="18">
        <f>G176/(F176/100)</f>
        <v>97.75</v>
      </c>
    </row>
    <row r="177" spans="1:9" x14ac:dyDescent="0.25">
      <c r="A177" s="23"/>
      <c r="B177" s="22"/>
      <c r="C177" s="131">
        <v>637035</v>
      </c>
      <c r="D177" s="22"/>
      <c r="E177" s="130" t="s">
        <v>0</v>
      </c>
      <c r="F177" s="84">
        <v>2110</v>
      </c>
      <c r="G177" s="19">
        <v>1690.36</v>
      </c>
      <c r="H177" s="18">
        <f>G177/(F177/100)</f>
        <v>80.111848341232218</v>
      </c>
    </row>
    <row r="178" spans="1:9" ht="16.5" thickBot="1" x14ac:dyDescent="0.3">
      <c r="A178" s="90"/>
      <c r="B178" s="89"/>
      <c r="C178" s="88">
        <v>642</v>
      </c>
      <c r="D178" s="87"/>
      <c r="E178" s="129" t="s">
        <v>37</v>
      </c>
      <c r="F178" s="85">
        <v>4500</v>
      </c>
      <c r="G178" s="59">
        <v>0</v>
      </c>
      <c r="H178" s="58">
        <f>G178/(F178/100)</f>
        <v>0</v>
      </c>
    </row>
    <row r="179" spans="1:9" ht="17.25" thickTop="1" thickBot="1" x14ac:dyDescent="0.3">
      <c r="A179" s="128"/>
      <c r="B179" s="127"/>
      <c r="C179" s="126">
        <v>713</v>
      </c>
      <c r="D179" s="126"/>
      <c r="E179" s="125" t="s">
        <v>36</v>
      </c>
      <c r="F179" s="124">
        <v>17000</v>
      </c>
      <c r="G179" s="119">
        <v>0</v>
      </c>
      <c r="H179" s="52">
        <f>G179/(F179/100)</f>
        <v>0</v>
      </c>
    </row>
    <row r="180" spans="1:9" ht="17.25" thickTop="1" thickBot="1" x14ac:dyDescent="0.3">
      <c r="A180" s="57"/>
      <c r="B180" s="56"/>
      <c r="C180" s="123">
        <v>819002</v>
      </c>
      <c r="D180" s="122"/>
      <c r="E180" s="121" t="s">
        <v>35</v>
      </c>
      <c r="F180" s="120">
        <v>8988</v>
      </c>
      <c r="G180" s="119">
        <v>8988</v>
      </c>
      <c r="H180" s="52">
        <f>G180/(F180/100)</f>
        <v>100</v>
      </c>
    </row>
    <row r="181" spans="1:9" ht="17.25" thickTop="1" thickBot="1" x14ac:dyDescent="0.3">
      <c r="A181" s="57"/>
      <c r="B181" s="56"/>
      <c r="C181" s="56"/>
      <c r="D181" s="118"/>
      <c r="E181" s="117" t="s">
        <v>34</v>
      </c>
      <c r="F181" s="116">
        <f>SUM(F182+F184+F189+F192)</f>
        <v>27580</v>
      </c>
      <c r="G181" s="53">
        <f>G182+G184+G192</f>
        <v>15379.410000000002</v>
      </c>
      <c r="H181" s="52">
        <f>G181/(F181/100)</f>
        <v>55.762907904278464</v>
      </c>
      <c r="I181" s="51"/>
    </row>
    <row r="182" spans="1:9" ht="16.5" thickTop="1" x14ac:dyDescent="0.25">
      <c r="A182" s="50"/>
      <c r="B182" s="48"/>
      <c r="C182" s="76">
        <v>633</v>
      </c>
      <c r="D182" s="115"/>
      <c r="E182" s="114" t="s">
        <v>11</v>
      </c>
      <c r="F182" s="113">
        <v>1000</v>
      </c>
      <c r="G182" s="45">
        <v>361.79</v>
      </c>
      <c r="H182" s="44">
        <f>G182/(F182/100)</f>
        <v>36.179000000000002</v>
      </c>
    </row>
    <row r="183" spans="1:9" x14ac:dyDescent="0.25">
      <c r="A183" s="23"/>
      <c r="B183" s="22"/>
      <c r="C183" s="22">
        <v>633006</v>
      </c>
      <c r="D183" s="22"/>
      <c r="E183" s="102" t="s">
        <v>10</v>
      </c>
      <c r="F183" s="20">
        <v>1000</v>
      </c>
      <c r="G183" s="19">
        <v>361.79</v>
      </c>
      <c r="H183" s="18">
        <f>G183/(F183/100)</f>
        <v>36.179000000000002</v>
      </c>
    </row>
    <row r="184" spans="1:9" ht="15.75" x14ac:dyDescent="0.25">
      <c r="A184" s="23"/>
      <c r="B184" s="22"/>
      <c r="C184" s="33">
        <v>632</v>
      </c>
      <c r="D184" s="112"/>
      <c r="E184" s="111" t="s">
        <v>33</v>
      </c>
      <c r="F184" s="30">
        <f>SUM(F185:F187)</f>
        <v>12250</v>
      </c>
      <c r="G184" s="29">
        <v>13451.37</v>
      </c>
      <c r="H184" s="18">
        <f>G184/(F184/100)</f>
        <v>109.80710204081633</v>
      </c>
    </row>
    <row r="185" spans="1:9" x14ac:dyDescent="0.25">
      <c r="A185" s="23"/>
      <c r="B185" s="22"/>
      <c r="C185" s="28">
        <v>632001</v>
      </c>
      <c r="D185" s="22"/>
      <c r="E185" s="83" t="s">
        <v>21</v>
      </c>
      <c r="F185" s="34">
        <v>4500</v>
      </c>
      <c r="G185" s="19">
        <v>1577.31</v>
      </c>
      <c r="H185" s="18">
        <f>G185/(F185/100)</f>
        <v>35.051333333333332</v>
      </c>
    </row>
    <row r="186" spans="1:9" x14ac:dyDescent="0.25">
      <c r="A186" s="23"/>
      <c r="B186" s="22"/>
      <c r="C186" s="28">
        <v>632002</v>
      </c>
      <c r="D186" s="22"/>
      <c r="E186" s="83" t="s">
        <v>32</v>
      </c>
      <c r="F186" s="84">
        <v>7600</v>
      </c>
      <c r="G186" s="19">
        <v>10756.06</v>
      </c>
      <c r="H186" s="18">
        <f>G186/(F186/100)</f>
        <v>141.52710526315789</v>
      </c>
    </row>
    <row r="187" spans="1:9" x14ac:dyDescent="0.25">
      <c r="A187" s="23"/>
      <c r="B187" s="22"/>
      <c r="C187" s="28">
        <v>632004</v>
      </c>
      <c r="D187" s="22"/>
      <c r="E187" s="83" t="s">
        <v>14</v>
      </c>
      <c r="F187" s="84">
        <v>150</v>
      </c>
      <c r="G187" s="19">
        <v>100</v>
      </c>
      <c r="H187" s="18">
        <f>G187/(F187/100)</f>
        <v>66.666666666666671</v>
      </c>
    </row>
    <row r="188" spans="1:9" x14ac:dyDescent="0.25">
      <c r="A188" s="23"/>
      <c r="B188" s="22"/>
      <c r="C188" s="110">
        <v>633200</v>
      </c>
      <c r="D188" s="22"/>
      <c r="E188" s="83" t="s">
        <v>31</v>
      </c>
      <c r="F188" s="84">
        <v>1000</v>
      </c>
      <c r="G188" s="19">
        <v>1018</v>
      </c>
      <c r="H188" s="18">
        <f>G188/(F188/100)</f>
        <v>101.8</v>
      </c>
    </row>
    <row r="189" spans="1:9" ht="15.75" x14ac:dyDescent="0.25">
      <c r="A189" s="23"/>
      <c r="B189" s="22"/>
      <c r="C189" s="109">
        <v>635</v>
      </c>
      <c r="D189" s="108"/>
      <c r="E189" s="107" t="s">
        <v>9</v>
      </c>
      <c r="F189" s="30">
        <v>10000</v>
      </c>
      <c r="G189" s="19">
        <v>0</v>
      </c>
      <c r="H189" s="18">
        <f>G189/(F189/100)</f>
        <v>0</v>
      </c>
    </row>
    <row r="190" spans="1:9" ht="15.75" x14ac:dyDescent="0.25">
      <c r="A190" s="23"/>
      <c r="B190" s="22"/>
      <c r="C190" s="106">
        <v>635004</v>
      </c>
      <c r="D190" s="105"/>
      <c r="E190" s="104" t="s">
        <v>30</v>
      </c>
      <c r="F190" s="35">
        <v>5000</v>
      </c>
      <c r="G190" s="19">
        <v>0</v>
      </c>
      <c r="H190" s="18">
        <f>G190/(F190/100)</f>
        <v>0</v>
      </c>
    </row>
    <row r="191" spans="1:9" ht="15.75" x14ac:dyDescent="0.25">
      <c r="A191" s="23"/>
      <c r="B191" s="22"/>
      <c r="C191" s="106">
        <v>635006</v>
      </c>
      <c r="D191" s="105"/>
      <c r="E191" s="104" t="s">
        <v>29</v>
      </c>
      <c r="F191" s="35">
        <v>5000</v>
      </c>
      <c r="G191" s="19">
        <v>0</v>
      </c>
      <c r="H191" s="18">
        <f>G191/(F191/100)</f>
        <v>0</v>
      </c>
    </row>
    <row r="192" spans="1:9" ht="15.75" x14ac:dyDescent="0.25">
      <c r="A192" s="23"/>
      <c r="B192" s="22"/>
      <c r="C192" s="33">
        <v>637</v>
      </c>
      <c r="D192" s="65"/>
      <c r="E192" s="103" t="s">
        <v>5</v>
      </c>
      <c r="F192" s="30">
        <f>SUM(F193:F198)</f>
        <v>4330</v>
      </c>
      <c r="G192" s="29">
        <v>1566.25</v>
      </c>
      <c r="H192" s="18">
        <f>G192/(F192/100)</f>
        <v>36.172055427251735</v>
      </c>
    </row>
    <row r="193" spans="1:9" x14ac:dyDescent="0.25">
      <c r="A193" s="23"/>
      <c r="B193" s="22"/>
      <c r="C193" s="22">
        <v>637002</v>
      </c>
      <c r="D193" s="22"/>
      <c r="E193" s="102" t="s">
        <v>28</v>
      </c>
      <c r="F193" s="101">
        <v>0</v>
      </c>
      <c r="G193" s="19">
        <v>0</v>
      </c>
      <c r="H193" s="18">
        <v>0</v>
      </c>
    </row>
    <row r="194" spans="1:9" x14ac:dyDescent="0.25">
      <c r="A194" s="23"/>
      <c r="B194" s="22"/>
      <c r="C194" s="28">
        <v>637004</v>
      </c>
      <c r="D194" s="22"/>
      <c r="E194" s="83" t="s">
        <v>27</v>
      </c>
      <c r="F194" s="34">
        <v>2000</v>
      </c>
      <c r="G194" s="19">
        <v>1409.3</v>
      </c>
      <c r="H194" s="18">
        <f>G194/(F194/100)</f>
        <v>70.465000000000003</v>
      </c>
    </row>
    <row r="195" spans="1:9" x14ac:dyDescent="0.25">
      <c r="A195" s="23"/>
      <c r="B195" s="22"/>
      <c r="C195" s="28">
        <v>637005</v>
      </c>
      <c r="D195" s="22"/>
      <c r="E195" s="83" t="s">
        <v>26</v>
      </c>
      <c r="F195" s="34">
        <v>0</v>
      </c>
      <c r="G195" s="19">
        <v>0</v>
      </c>
      <c r="H195" s="18">
        <v>0</v>
      </c>
    </row>
    <row r="196" spans="1:9" x14ac:dyDescent="0.25">
      <c r="A196" s="23"/>
      <c r="B196" s="22"/>
      <c r="C196" s="28">
        <v>637012</v>
      </c>
      <c r="D196" s="22"/>
      <c r="E196" s="83" t="s">
        <v>25</v>
      </c>
      <c r="F196" s="34">
        <v>0</v>
      </c>
      <c r="G196" s="19">
        <v>20</v>
      </c>
      <c r="H196" s="18">
        <v>0</v>
      </c>
    </row>
    <row r="197" spans="1:9" x14ac:dyDescent="0.25">
      <c r="A197" s="23"/>
      <c r="B197" s="22"/>
      <c r="C197" s="28">
        <v>637015</v>
      </c>
      <c r="D197" s="22"/>
      <c r="E197" s="83" t="s">
        <v>24</v>
      </c>
      <c r="F197" s="34">
        <v>2200</v>
      </c>
      <c r="G197" s="19">
        <v>0</v>
      </c>
      <c r="H197" s="18">
        <f>G197/(F197/100)</f>
        <v>0</v>
      </c>
    </row>
    <row r="198" spans="1:9" ht="15.75" thickBot="1" x14ac:dyDescent="0.3">
      <c r="A198" s="100"/>
      <c r="B198" s="98"/>
      <c r="C198" s="99">
        <v>637035</v>
      </c>
      <c r="D198" s="98"/>
      <c r="E198" s="97" t="s">
        <v>0</v>
      </c>
      <c r="F198" s="96">
        <v>130</v>
      </c>
      <c r="G198" s="59">
        <v>136.94999999999999</v>
      </c>
      <c r="H198" s="58">
        <f>G198/(F198/100)</f>
        <v>105.34615384615384</v>
      </c>
    </row>
    <row r="199" spans="1:9" ht="17.25" thickTop="1" thickBot="1" x14ac:dyDescent="0.3">
      <c r="A199" s="95"/>
      <c r="B199" s="94"/>
      <c r="C199" s="94"/>
      <c r="D199" s="94"/>
      <c r="E199" s="93" t="s">
        <v>23</v>
      </c>
      <c r="F199" s="54">
        <f>SUM(F200+F202+F206+F209)</f>
        <v>21410</v>
      </c>
      <c r="G199" s="53">
        <f>G200+G202+G206+G209</f>
        <v>6486.2800000000007</v>
      </c>
      <c r="H199" s="52">
        <f>G199/(F199/100)</f>
        <v>30.295562821111634</v>
      </c>
      <c r="I199" s="51"/>
    </row>
    <row r="200" spans="1:9" ht="16.5" thickTop="1" x14ac:dyDescent="0.25">
      <c r="A200" s="50"/>
      <c r="B200" s="48"/>
      <c r="C200" s="49">
        <v>633</v>
      </c>
      <c r="D200" s="76"/>
      <c r="E200" s="92" t="s">
        <v>11</v>
      </c>
      <c r="F200" s="91">
        <v>100</v>
      </c>
      <c r="G200" s="45">
        <v>1.55</v>
      </c>
      <c r="H200" s="44">
        <f>G200/(F200/100)</f>
        <v>1.55</v>
      </c>
    </row>
    <row r="201" spans="1:9" x14ac:dyDescent="0.25">
      <c r="A201" s="23"/>
      <c r="B201" s="22"/>
      <c r="C201" s="28">
        <v>633006</v>
      </c>
      <c r="D201" s="22"/>
      <c r="E201" s="83" t="s">
        <v>10</v>
      </c>
      <c r="F201" s="40">
        <v>100</v>
      </c>
      <c r="G201" s="19">
        <v>1.55</v>
      </c>
      <c r="H201" s="18">
        <f>G201/(F201/100)</f>
        <v>1.55</v>
      </c>
    </row>
    <row r="202" spans="1:9" ht="15.75" x14ac:dyDescent="0.25">
      <c r="A202" s="90"/>
      <c r="B202" s="89"/>
      <c r="C202" s="88">
        <v>632</v>
      </c>
      <c r="D202" s="87"/>
      <c r="E202" s="86" t="s">
        <v>22</v>
      </c>
      <c r="F202" s="85">
        <f>F203+F204+F205</f>
        <v>7400</v>
      </c>
      <c r="G202" s="29">
        <v>2122.3000000000002</v>
      </c>
      <c r="H202" s="18">
        <f>G202/(F202/100)</f>
        <v>28.679729729729733</v>
      </c>
    </row>
    <row r="203" spans="1:9" x14ac:dyDescent="0.25">
      <c r="A203" s="23"/>
      <c r="B203" s="22"/>
      <c r="C203" s="28">
        <v>632001</v>
      </c>
      <c r="D203" s="22"/>
      <c r="E203" s="83" t="s">
        <v>21</v>
      </c>
      <c r="F203" s="84">
        <v>6500</v>
      </c>
      <c r="G203" s="19">
        <v>1960.15</v>
      </c>
      <c r="H203" s="18">
        <f>G203/(F203/100)</f>
        <v>30.156153846153849</v>
      </c>
    </row>
    <row r="204" spans="1:9" x14ac:dyDescent="0.25">
      <c r="A204" s="23"/>
      <c r="B204" s="22"/>
      <c r="C204" s="28">
        <v>632002</v>
      </c>
      <c r="D204" s="22"/>
      <c r="E204" s="83" t="s">
        <v>16</v>
      </c>
      <c r="F204" s="40">
        <v>700</v>
      </c>
      <c r="G204" s="19">
        <v>162.15</v>
      </c>
      <c r="H204" s="18">
        <f>G204/(F204/100)</f>
        <v>23.164285714285715</v>
      </c>
    </row>
    <row r="205" spans="1:9" ht="15.75" thickBot="1" x14ac:dyDescent="0.3">
      <c r="A205" s="17"/>
      <c r="B205" s="15"/>
      <c r="C205" s="16">
        <v>632005</v>
      </c>
      <c r="D205" s="15"/>
      <c r="E205" s="82" t="s">
        <v>13</v>
      </c>
      <c r="F205" s="81">
        <v>200</v>
      </c>
      <c r="G205" s="80">
        <v>0</v>
      </c>
      <c r="H205" s="79">
        <f>G205/(F205/100)</f>
        <v>0</v>
      </c>
    </row>
    <row r="206" spans="1:9" ht="16.5" thickTop="1" x14ac:dyDescent="0.25">
      <c r="A206" s="78"/>
      <c r="B206" s="77"/>
      <c r="C206" s="49">
        <v>635</v>
      </c>
      <c r="D206" s="76"/>
      <c r="E206" s="75" t="s">
        <v>9</v>
      </c>
      <c r="F206" s="74">
        <v>13000</v>
      </c>
      <c r="G206" s="45">
        <v>4040.62</v>
      </c>
      <c r="H206" s="44">
        <f>G206/(F206/100)</f>
        <v>31.081692307692308</v>
      </c>
    </row>
    <row r="207" spans="1:9" ht="15.75" x14ac:dyDescent="0.25">
      <c r="A207" s="66"/>
      <c r="B207" s="65"/>
      <c r="C207" s="73">
        <v>635004</v>
      </c>
      <c r="D207" s="69"/>
      <c r="E207" s="72" t="s">
        <v>7</v>
      </c>
      <c r="F207" s="71">
        <v>0</v>
      </c>
      <c r="G207" s="19">
        <v>0</v>
      </c>
      <c r="H207" s="18">
        <v>0</v>
      </c>
    </row>
    <row r="208" spans="1:9" ht="15.75" x14ac:dyDescent="0.25">
      <c r="A208" s="66"/>
      <c r="B208" s="65"/>
      <c r="C208" s="70">
        <v>635006</v>
      </c>
      <c r="D208" s="69"/>
      <c r="E208" s="68" t="s">
        <v>6</v>
      </c>
      <c r="F208" s="67">
        <v>13000</v>
      </c>
      <c r="G208" s="19">
        <v>4040.62</v>
      </c>
      <c r="H208" s="18">
        <f>G208/(F208/100)</f>
        <v>31.081692307692308</v>
      </c>
    </row>
    <row r="209" spans="1:9" ht="15.75" x14ac:dyDescent="0.25">
      <c r="A209" s="66"/>
      <c r="B209" s="65"/>
      <c r="C209" s="33">
        <v>637</v>
      </c>
      <c r="D209" s="32"/>
      <c r="E209" s="39" t="s">
        <v>5</v>
      </c>
      <c r="F209" s="41">
        <f>SUM(F210:F212)</f>
        <v>910</v>
      </c>
      <c r="G209" s="29">
        <v>321.81</v>
      </c>
      <c r="H209" s="18">
        <f>G209/(F209/100)</f>
        <v>35.363736263736264</v>
      </c>
    </row>
    <row r="210" spans="1:9" x14ac:dyDescent="0.25">
      <c r="A210" s="23"/>
      <c r="B210" s="22"/>
      <c r="C210" s="28">
        <v>637004</v>
      </c>
      <c r="D210" s="22"/>
      <c r="E210" s="27" t="s">
        <v>3</v>
      </c>
      <c r="F210" s="20">
        <v>500</v>
      </c>
      <c r="G210" s="19">
        <v>170</v>
      </c>
      <c r="H210" s="18">
        <f>G210/(F210/100)</f>
        <v>34</v>
      </c>
    </row>
    <row r="211" spans="1:9" x14ac:dyDescent="0.25">
      <c r="A211" s="23"/>
      <c r="B211" s="22"/>
      <c r="C211" s="28">
        <v>637015</v>
      </c>
      <c r="D211" s="22"/>
      <c r="E211" s="27" t="s">
        <v>20</v>
      </c>
      <c r="F211" s="40">
        <v>300</v>
      </c>
      <c r="G211" s="19">
        <v>19.63</v>
      </c>
      <c r="H211" s="18">
        <f>G211/(F211/100)</f>
        <v>6.543333333333333</v>
      </c>
    </row>
    <row r="212" spans="1:9" x14ac:dyDescent="0.25">
      <c r="A212" s="23"/>
      <c r="B212" s="22"/>
      <c r="C212" s="28">
        <v>637035</v>
      </c>
      <c r="D212" s="22"/>
      <c r="E212" s="27" t="s">
        <v>0</v>
      </c>
      <c r="F212" s="40">
        <v>110</v>
      </c>
      <c r="G212" s="19">
        <v>132.18</v>
      </c>
      <c r="H212" s="18">
        <f>G212/(F212/100)</f>
        <v>120.16363636363636</v>
      </c>
    </row>
    <row r="213" spans="1:9" ht="15.75" thickBot="1" x14ac:dyDescent="0.3">
      <c r="A213" s="64"/>
      <c r="B213" s="62"/>
      <c r="C213" s="63"/>
      <c r="D213" s="62"/>
      <c r="E213" s="61"/>
      <c r="F213" s="60"/>
      <c r="G213" s="59"/>
      <c r="H213" s="58">
        <v>0</v>
      </c>
    </row>
    <row r="214" spans="1:9" ht="17.25" thickTop="1" thickBot="1" x14ac:dyDescent="0.3">
      <c r="A214" s="57"/>
      <c r="B214" s="56"/>
      <c r="C214" s="56"/>
      <c r="D214" s="56"/>
      <c r="E214" s="55" t="s">
        <v>19</v>
      </c>
      <c r="F214" s="54">
        <f>SUM(F215+F221+F222+F224+F228)</f>
        <v>9010</v>
      </c>
      <c r="G214" s="53">
        <f>G215+G222+G224+G228</f>
        <v>7119.32</v>
      </c>
      <c r="H214" s="52">
        <f>G214/(F214/100)</f>
        <v>79.015760266370705</v>
      </c>
      <c r="I214" s="51"/>
    </row>
    <row r="215" spans="1:9" ht="16.5" thickTop="1" x14ac:dyDescent="0.25">
      <c r="A215" s="50"/>
      <c r="B215" s="48"/>
      <c r="C215" s="49">
        <v>632</v>
      </c>
      <c r="D215" s="48"/>
      <c r="E215" s="47" t="s">
        <v>18</v>
      </c>
      <c r="F215" s="46">
        <f>SUM(F216:F220)</f>
        <v>5660</v>
      </c>
      <c r="G215" s="45">
        <v>6019.52</v>
      </c>
      <c r="H215" s="44">
        <f>G215/(F215/100)</f>
        <v>106.35194346289754</v>
      </c>
    </row>
    <row r="216" spans="1:9" x14ac:dyDescent="0.25">
      <c r="A216" s="23"/>
      <c r="B216" s="22"/>
      <c r="C216" s="28">
        <v>632001</v>
      </c>
      <c r="D216" s="22"/>
      <c r="E216" s="43" t="s">
        <v>17</v>
      </c>
      <c r="F216" s="42">
        <v>4000</v>
      </c>
      <c r="G216" s="19">
        <v>4741.78</v>
      </c>
      <c r="H216" s="18">
        <f>G216/(F216/100)</f>
        <v>118.5445</v>
      </c>
    </row>
    <row r="217" spans="1:9" x14ac:dyDescent="0.25">
      <c r="A217" s="23"/>
      <c r="B217" s="22"/>
      <c r="C217" s="28">
        <v>632002</v>
      </c>
      <c r="D217" s="22"/>
      <c r="E217" s="43" t="s">
        <v>16</v>
      </c>
      <c r="F217" s="42">
        <v>1200</v>
      </c>
      <c r="G217" s="19">
        <v>959.1</v>
      </c>
      <c r="H217" s="18">
        <f>G217/(F217/100)</f>
        <v>79.924999999999997</v>
      </c>
    </row>
    <row r="218" spans="1:9" x14ac:dyDescent="0.25">
      <c r="A218" s="23"/>
      <c r="B218" s="22"/>
      <c r="C218" s="28">
        <v>632003</v>
      </c>
      <c r="D218" s="22"/>
      <c r="E218" s="43" t="s">
        <v>15</v>
      </c>
      <c r="F218" s="42">
        <v>10</v>
      </c>
      <c r="G218" s="19">
        <v>0</v>
      </c>
      <c r="H218" s="18">
        <f>G218/(F218/100)</f>
        <v>0</v>
      </c>
    </row>
    <row r="219" spans="1:9" x14ac:dyDescent="0.25">
      <c r="A219" s="23"/>
      <c r="B219" s="22"/>
      <c r="C219" s="28">
        <v>632004</v>
      </c>
      <c r="D219" s="22"/>
      <c r="E219" s="43" t="s">
        <v>14</v>
      </c>
      <c r="F219" s="42">
        <v>150</v>
      </c>
      <c r="G219" s="19">
        <v>90.44</v>
      </c>
      <c r="H219" s="18">
        <f>G219/(F219/100)</f>
        <v>60.293333333333329</v>
      </c>
    </row>
    <row r="220" spans="1:9" x14ac:dyDescent="0.25">
      <c r="A220" s="23"/>
      <c r="B220" s="22"/>
      <c r="C220" s="28">
        <v>632005</v>
      </c>
      <c r="D220" s="22"/>
      <c r="E220" s="43" t="s">
        <v>13</v>
      </c>
      <c r="F220" s="42">
        <v>300</v>
      </c>
      <c r="G220" s="19">
        <v>228.2</v>
      </c>
      <c r="H220" s="18">
        <f>G220/(F220/100)</f>
        <v>76.066666666666663</v>
      </c>
    </row>
    <row r="221" spans="1:9" ht="15.75" x14ac:dyDescent="0.25">
      <c r="A221" s="23"/>
      <c r="B221" s="22"/>
      <c r="C221" s="33">
        <v>634</v>
      </c>
      <c r="D221" s="32"/>
      <c r="E221" s="31" t="s">
        <v>12</v>
      </c>
      <c r="F221" s="30">
        <v>0</v>
      </c>
      <c r="G221" s="29">
        <v>0</v>
      </c>
      <c r="H221" s="18">
        <v>0</v>
      </c>
    </row>
    <row r="222" spans="1:9" ht="15.75" x14ac:dyDescent="0.25">
      <c r="A222" s="23"/>
      <c r="B222" s="22"/>
      <c r="C222" s="33">
        <v>633</v>
      </c>
      <c r="D222" s="32"/>
      <c r="E222" s="39" t="s">
        <v>11</v>
      </c>
      <c r="F222" s="41">
        <v>500</v>
      </c>
      <c r="G222" s="29">
        <v>2.99</v>
      </c>
      <c r="H222" s="18">
        <f>G222/(F222/100)</f>
        <v>0.59800000000000009</v>
      </c>
    </row>
    <row r="223" spans="1:9" x14ac:dyDescent="0.25">
      <c r="A223" s="23"/>
      <c r="B223" s="22"/>
      <c r="C223" s="28">
        <v>633006</v>
      </c>
      <c r="D223" s="22"/>
      <c r="E223" s="27" t="s">
        <v>10</v>
      </c>
      <c r="F223" s="40">
        <v>500</v>
      </c>
      <c r="G223" s="19">
        <v>2.99</v>
      </c>
      <c r="H223" s="18">
        <f>G223/(F223/100)</f>
        <v>0.59800000000000009</v>
      </c>
    </row>
    <row r="224" spans="1:9" ht="15.75" x14ac:dyDescent="0.25">
      <c r="A224" s="23"/>
      <c r="B224" s="22"/>
      <c r="C224" s="33">
        <v>635</v>
      </c>
      <c r="D224" s="32"/>
      <c r="E224" s="39" t="s">
        <v>9</v>
      </c>
      <c r="F224" s="30">
        <v>1000</v>
      </c>
      <c r="G224" s="29">
        <v>160.19</v>
      </c>
      <c r="H224" s="18">
        <f>G224/(F224/100)</f>
        <v>16.018999999999998</v>
      </c>
    </row>
    <row r="225" spans="1:8" ht="15.75" x14ac:dyDescent="0.25">
      <c r="A225" s="23"/>
      <c r="B225" s="22"/>
      <c r="C225" s="38">
        <v>635001</v>
      </c>
      <c r="D225" s="37"/>
      <c r="E225" s="36" t="s">
        <v>8</v>
      </c>
      <c r="F225" s="35">
        <v>0</v>
      </c>
      <c r="G225" s="19">
        <v>0</v>
      </c>
      <c r="H225" s="18">
        <v>0</v>
      </c>
    </row>
    <row r="226" spans="1:8" ht="15.75" x14ac:dyDescent="0.25">
      <c r="A226" s="23"/>
      <c r="B226" s="22"/>
      <c r="C226" s="38">
        <v>635004</v>
      </c>
      <c r="D226" s="37"/>
      <c r="E226" s="36" t="s">
        <v>7</v>
      </c>
      <c r="F226" s="35">
        <v>0</v>
      </c>
      <c r="G226" s="19">
        <v>160.19</v>
      </c>
      <c r="H226" s="18">
        <v>0</v>
      </c>
    </row>
    <row r="227" spans="1:8" x14ac:dyDescent="0.25">
      <c r="A227" s="23"/>
      <c r="B227" s="22"/>
      <c r="C227" s="28">
        <v>635006</v>
      </c>
      <c r="D227" s="22"/>
      <c r="E227" s="21" t="s">
        <v>6</v>
      </c>
      <c r="F227" s="34">
        <v>1000</v>
      </c>
      <c r="G227" s="19">
        <v>0</v>
      </c>
      <c r="H227" s="18">
        <f>G227/(F227/100)</f>
        <v>0</v>
      </c>
    </row>
    <row r="228" spans="1:8" ht="15.75" x14ac:dyDescent="0.25">
      <c r="A228" s="23"/>
      <c r="B228" s="22"/>
      <c r="C228" s="33">
        <v>637</v>
      </c>
      <c r="D228" s="32"/>
      <c r="E228" s="31" t="s">
        <v>5</v>
      </c>
      <c r="F228" s="30">
        <f>SUM(F229:F233)</f>
        <v>1850</v>
      </c>
      <c r="G228" s="29">
        <v>936.62</v>
      </c>
      <c r="H228" s="18">
        <f>G228/(F228/100)</f>
        <v>50.628108108108108</v>
      </c>
    </row>
    <row r="229" spans="1:8" x14ac:dyDescent="0.25">
      <c r="A229" s="23"/>
      <c r="B229" s="22"/>
      <c r="C229" s="28">
        <v>637001</v>
      </c>
      <c r="D229" s="22"/>
      <c r="E229" s="27" t="s">
        <v>4</v>
      </c>
      <c r="F229" s="26">
        <v>0</v>
      </c>
      <c r="G229" s="19">
        <v>0</v>
      </c>
      <c r="H229" s="18">
        <v>0</v>
      </c>
    </row>
    <row r="230" spans="1:8" x14ac:dyDescent="0.25">
      <c r="A230" s="23"/>
      <c r="B230" s="22"/>
      <c r="C230" s="25">
        <v>637004</v>
      </c>
      <c r="D230" s="22"/>
      <c r="E230" s="24" t="s">
        <v>3</v>
      </c>
      <c r="F230" s="20">
        <v>1000</v>
      </c>
      <c r="G230" s="19">
        <v>113</v>
      </c>
      <c r="H230" s="18">
        <f>G230/(F230/100)</f>
        <v>11.3</v>
      </c>
    </row>
    <row r="231" spans="1:8" x14ac:dyDescent="0.25">
      <c r="A231" s="23"/>
      <c r="B231" s="22"/>
      <c r="C231" s="25">
        <v>637007</v>
      </c>
      <c r="D231" s="22"/>
      <c r="E231" s="24" t="s">
        <v>2</v>
      </c>
      <c r="F231" s="20">
        <v>0</v>
      </c>
      <c r="G231" s="19">
        <v>0</v>
      </c>
      <c r="H231" s="18">
        <v>0</v>
      </c>
    </row>
    <row r="232" spans="1:8" x14ac:dyDescent="0.25">
      <c r="A232" s="23"/>
      <c r="B232" s="22"/>
      <c r="C232" s="22">
        <v>637015</v>
      </c>
      <c r="D232" s="22"/>
      <c r="E232" s="21" t="s">
        <v>1</v>
      </c>
      <c r="F232" s="20">
        <v>200</v>
      </c>
      <c r="G232" s="19">
        <v>0</v>
      </c>
      <c r="H232" s="18">
        <f>G232/(F232/100)</f>
        <v>0</v>
      </c>
    </row>
    <row r="233" spans="1:8" ht="15.75" thickBot="1" x14ac:dyDescent="0.3">
      <c r="A233" s="17"/>
      <c r="B233" s="15"/>
      <c r="C233" s="16">
        <v>637035</v>
      </c>
      <c r="D233" s="15"/>
      <c r="E233" s="14" t="s">
        <v>0</v>
      </c>
      <c r="F233" s="13">
        <v>650</v>
      </c>
      <c r="G233" s="12">
        <v>823.62</v>
      </c>
      <c r="H233" s="11">
        <f>G233/(F233/100)</f>
        <v>126.71076923076923</v>
      </c>
    </row>
    <row r="234" spans="1:8" ht="15.75" thickTop="1" x14ac:dyDescent="0.25">
      <c r="A234" s="10"/>
      <c r="B234" s="10"/>
      <c r="C234" s="9"/>
      <c r="D234" s="10"/>
      <c r="E234" s="9"/>
      <c r="F234" s="8"/>
    </row>
    <row r="235" spans="1:8" ht="15.75" x14ac:dyDescent="0.25">
      <c r="A235" s="7"/>
      <c r="B235" s="7"/>
      <c r="C235" s="7"/>
      <c r="D235" s="7"/>
      <c r="E235" s="6"/>
      <c r="F235" s="5"/>
    </row>
    <row r="236" spans="1:8" ht="15.75" x14ac:dyDescent="0.25">
      <c r="A236" s="4"/>
      <c r="B236" s="3"/>
      <c r="C236" s="2"/>
      <c r="D236" s="3"/>
      <c r="E236" s="2"/>
      <c r="F236" s="1"/>
    </row>
  </sheetData>
  <mergeCells count="2">
    <mergeCell ref="A103:C103"/>
    <mergeCell ref="A129:C129"/>
  </mergeCells>
  <pageMargins left="0" right="0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2021 k 30.06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HP1</dc:creator>
  <cp:lastModifiedBy>HP1</cp:lastModifiedBy>
  <dcterms:created xsi:type="dcterms:W3CDTF">2021-09-02T13:17:53Z</dcterms:created>
  <dcterms:modified xsi:type="dcterms:W3CDTF">2021-09-02T13:18:21Z</dcterms:modified>
</cp:coreProperties>
</file>